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živatel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1.4.1 - Zdravotně techn..." sheetId="2" r:id="rId2"/>
    <sheet name="D.1.4.2 - Zařízení pro vy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'D.1.4.1 - Zdravotně techn...'!$C$135:$K$272</definedName>
    <definedName name="_xlnm.Print_Area" localSheetId="1">'D.1.4.1 - Zdravotně techn...'!$C$4:$J$76,'D.1.4.1 - Zdravotně techn...'!$C$82:$J$117,'D.1.4.1 - Zdravotně techn...'!$C$123:$J$272</definedName>
    <definedName name="_xlnm.Print_Titles" localSheetId="1">'D.1.4.1 - Zdravotně techn...'!$135:$135</definedName>
    <definedName name="_xlnm._FilterDatabase" localSheetId="2" hidden="1">'D.1.4.2 - Zařízení pro vy...'!$C$134:$K$235</definedName>
    <definedName name="_xlnm.Print_Area" localSheetId="2">'D.1.4.2 - Zařízení pro vy...'!$C$4:$J$76,'D.1.4.2 - Zařízení pro vy...'!$C$82:$J$116,'D.1.4.2 - Zařízení pro vy...'!$C$122:$J$235</definedName>
    <definedName name="_xlnm.Print_Titles" localSheetId="2">'D.1.4.2 - Zařízení pro vy...'!$134:$134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2"/>
  <c r="J131"/>
  <c r="F131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2"/>
  <c r="J91"/>
  <c r="F91"/>
  <c r="F89"/>
  <c r="E87"/>
  <c r="J18"/>
  <c r="E18"/>
  <c r="F132"/>
  <c r="J17"/>
  <c r="J12"/>
  <c r="J129"/>
  <c r="E7"/>
  <c r="E85"/>
  <c i="2" r="J39"/>
  <c r="J38"/>
  <c i="1" r="AY95"/>
  <c i="2" r="J37"/>
  <c i="1" r="AX95"/>
  <c i="2"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J133"/>
  <c r="J132"/>
  <c r="F132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2"/>
  <c r="J91"/>
  <c r="F91"/>
  <c r="F89"/>
  <c r="E87"/>
  <c r="J18"/>
  <c r="E18"/>
  <c r="F92"/>
  <c r="J17"/>
  <c r="J12"/>
  <c r="J89"/>
  <c r="E7"/>
  <c r="E126"/>
  <c i="1" r="L90"/>
  <c r="AM90"/>
  <c r="AM89"/>
  <c r="L89"/>
  <c r="AM87"/>
  <c r="L87"/>
  <c r="L85"/>
  <c r="L84"/>
  <c i="2" r="BK264"/>
  <c r="J253"/>
  <c r="J249"/>
  <c r="BK226"/>
  <c r="J211"/>
  <c r="J196"/>
  <c r="J190"/>
  <c r="BK182"/>
  <c r="J175"/>
  <c r="BK167"/>
  <c r="J155"/>
  <c r="J140"/>
  <c r="BK269"/>
  <c r="J241"/>
  <c r="J230"/>
  <c r="BK219"/>
  <c r="J207"/>
  <c r="BK194"/>
  <c r="BK178"/>
  <c r="BK163"/>
  <c r="BK148"/>
  <c r="BK142"/>
  <c r="J257"/>
  <c r="J235"/>
  <c r="J217"/>
  <c r="J198"/>
  <c r="J178"/>
  <c r="BK150"/>
  <c i="1" r="AS94"/>
  <c i="2" r="J237"/>
  <c r="J202"/>
  <c r="J188"/>
  <c r="J165"/>
  <c r="BK140"/>
  <c i="3" r="BK227"/>
  <c r="BK220"/>
  <c r="J200"/>
  <c r="J158"/>
  <c r="BK141"/>
  <c r="J181"/>
  <c r="BK170"/>
  <c r="BK151"/>
  <c r="BK137"/>
  <c r="BK229"/>
  <c r="BK212"/>
  <c r="J196"/>
  <c r="BK177"/>
  <c r="BK160"/>
  <c r="J141"/>
  <c r="BK210"/>
  <c r="BK202"/>
  <c r="BK194"/>
  <c r="BK181"/>
  <c r="J162"/>
  <c r="BK147"/>
  <c i="2" r="J205"/>
  <c r="BK173"/>
  <c r="BK165"/>
  <c r="BK155"/>
  <c r="BK271"/>
  <c r="J259"/>
  <c r="BK239"/>
  <c r="BK221"/>
  <c r="J209"/>
  <c r="BK180"/>
  <c r="BK159"/>
  <c r="J148"/>
  <c r="BK266"/>
  <c r="J251"/>
  <c r="J246"/>
  <c r="BK230"/>
  <c r="J224"/>
  <c r="BK198"/>
  <c r="J184"/>
  <c r="J159"/>
  <c r="J142"/>
  <c i="3" r="J229"/>
  <c r="J204"/>
  <c r="J198"/>
  <c r="J164"/>
  <c r="J147"/>
  <c r="BK198"/>
  <c r="BK175"/>
  <c r="BK162"/>
  <c r="BK145"/>
  <c r="J227"/>
  <c r="BK215"/>
  <c r="BK207"/>
  <c r="BK187"/>
  <c r="J175"/>
  <c r="BK143"/>
  <c r="J215"/>
  <c r="BK196"/>
  <c r="J187"/>
  <c r="BK164"/>
  <c r="J151"/>
  <c r="J137"/>
  <c i="2" r="BK257"/>
  <c r="BK251"/>
  <c r="BK235"/>
  <c r="J219"/>
  <c r="BK205"/>
  <c r="J200"/>
  <c r="J192"/>
  <c r="BK186"/>
  <c r="J180"/>
  <c r="J161"/>
  <c r="J152"/>
  <c r="BK138"/>
  <c r="J261"/>
  <c r="BK255"/>
  <c r="BK237"/>
  <c r="J221"/>
  <c r="BK213"/>
  <c r="BK200"/>
  <c r="BK184"/>
  <c r="BK169"/>
  <c r="BK161"/>
  <c r="J146"/>
  <c r="J266"/>
  <c r="BK244"/>
  <c r="BK224"/>
  <c r="J213"/>
  <c r="J186"/>
  <c r="J173"/>
  <c r="BK152"/>
  <c r="BK146"/>
  <c r="BK261"/>
  <c r="BK249"/>
  <c r="BK233"/>
  <c r="BK211"/>
  <c r="BK190"/>
  <c r="BK175"/>
  <c r="J163"/>
  <c i="3" r="J234"/>
  <c r="J224"/>
  <c r="J212"/>
  <c r="J202"/>
  <c r="J173"/>
  <c r="J156"/>
  <c r="J139"/>
  <c r="J177"/>
  <c r="BK166"/>
  <c r="BK154"/>
  <c r="BK234"/>
  <c r="BK224"/>
  <c r="J210"/>
  <c r="BK200"/>
  <c r="J170"/>
  <c r="BK149"/>
  <c r="BK222"/>
  <c r="BK209"/>
  <c r="BK192"/>
  <c r="BK179"/>
  <c r="BK158"/>
  <c r="J149"/>
  <c i="2" r="J269"/>
  <c r="BK253"/>
  <c r="J244"/>
  <c r="J233"/>
  <c r="BK215"/>
  <c r="BK202"/>
  <c r="J194"/>
  <c r="BK188"/>
  <c r="BK171"/>
  <c r="J157"/>
  <c r="BK144"/>
  <c r="J138"/>
  <c r="BK259"/>
  <c r="J239"/>
  <c r="J226"/>
  <c r="BK217"/>
  <c r="BK192"/>
  <c r="J167"/>
  <c r="BK157"/>
  <c r="J144"/>
  <c r="J264"/>
  <c r="BK246"/>
  <c r="J228"/>
  <c r="J215"/>
  <c r="BK207"/>
  <c r="J182"/>
  <c r="J171"/>
  <c r="J271"/>
  <c r="J255"/>
  <c r="BK241"/>
  <c r="BK228"/>
  <c r="BK209"/>
  <c r="BK196"/>
  <c r="J169"/>
  <c r="J150"/>
  <c i="3" r="J231"/>
  <c r="J222"/>
  <c r="BK217"/>
  <c r="J194"/>
  <c r="J192"/>
  <c r="J189"/>
  <c r="J185"/>
  <c r="J183"/>
  <c r="J179"/>
  <c r="J166"/>
  <c r="J154"/>
  <c r="J207"/>
  <c r="BK173"/>
  <c r="J160"/>
  <c r="J143"/>
  <c r="BK231"/>
  <c r="J220"/>
  <c r="J209"/>
  <c r="BK183"/>
  <c r="BK168"/>
  <c r="J145"/>
  <c r="J217"/>
  <c r="BK204"/>
  <c r="BK189"/>
  <c r="BK185"/>
  <c r="J168"/>
  <c r="BK156"/>
  <c r="BK139"/>
  <c i="2" l="1" r="BK137"/>
  <c r="J137"/>
  <c r="J97"/>
  <c r="T137"/>
  <c r="T154"/>
  <c r="T177"/>
  <c r="R204"/>
  <c r="T223"/>
  <c r="T232"/>
  <c r="P243"/>
  <c r="R248"/>
  <c r="R263"/>
  <c r="P268"/>
  <c i="3" r="T136"/>
  <c r="R153"/>
  <c r="R172"/>
  <c r="R191"/>
  <c r="R206"/>
  <c r="P214"/>
  <c r="T214"/>
  <c r="R219"/>
  <c i="2" r="BK154"/>
  <c r="J154"/>
  <c r="J98"/>
  <c r="BK177"/>
  <c r="J177"/>
  <c r="J99"/>
  <c r="BK204"/>
  <c r="J204"/>
  <c r="J100"/>
  <c r="BK223"/>
  <c r="J223"/>
  <c r="J101"/>
  <c r="P232"/>
  <c r="BK243"/>
  <c r="J243"/>
  <c r="J103"/>
  <c r="BK248"/>
  <c r="J248"/>
  <c r="J104"/>
  <c r="BK263"/>
  <c r="J263"/>
  <c r="J105"/>
  <c r="R268"/>
  <c i="3" r="P136"/>
  <c r="P153"/>
  <c r="P172"/>
  <c r="P191"/>
  <c r="P206"/>
  <c r="BK214"/>
  <c r="J214"/>
  <c r="J102"/>
  <c r="R214"/>
  <c r="BK226"/>
  <c r="J226"/>
  <c r="J104"/>
  <c r="R226"/>
  <c i="2" r="P137"/>
  <c r="P154"/>
  <c r="P177"/>
  <c r="P204"/>
  <c r="P223"/>
  <c r="BK232"/>
  <c r="J232"/>
  <c r="J102"/>
  <c r="R243"/>
  <c r="P248"/>
  <c r="P263"/>
  <c r="BK268"/>
  <c r="J268"/>
  <c r="J106"/>
  <c i="3" r="BK136"/>
  <c r="J136"/>
  <c r="J97"/>
  <c r="R136"/>
  <c r="R135"/>
  <c r="T153"/>
  <c r="T172"/>
  <c r="T191"/>
  <c r="P219"/>
  <c r="P226"/>
  <c i="2" r="R137"/>
  <c r="R154"/>
  <c r="R177"/>
  <c r="T204"/>
  <c r="R223"/>
  <c r="R232"/>
  <c r="T243"/>
  <c r="T248"/>
  <c r="T263"/>
  <c r="T268"/>
  <c i="3" r="BK153"/>
  <c r="J153"/>
  <c r="J98"/>
  <c r="BK172"/>
  <c r="J172"/>
  <c r="J99"/>
  <c r="BK191"/>
  <c r="J191"/>
  <c r="J100"/>
  <c r="BK206"/>
  <c r="J206"/>
  <c r="J101"/>
  <c r="T206"/>
  <c r="BK219"/>
  <c r="J219"/>
  <c r="J103"/>
  <c r="T219"/>
  <c r="T226"/>
  <c r="BK233"/>
  <c r="J233"/>
  <c r="J105"/>
  <c r="F92"/>
  <c r="E125"/>
  <c r="BE141"/>
  <c r="BE154"/>
  <c r="BE170"/>
  <c r="BE175"/>
  <c r="BE198"/>
  <c i="2" r="BK136"/>
  <c r="J136"/>
  <c r="J96"/>
  <c r="J30"/>
  <c i="3" r="BE137"/>
  <c r="BE151"/>
  <c r="BE162"/>
  <c r="BE164"/>
  <c r="BE179"/>
  <c r="BE187"/>
  <c r="BE189"/>
  <c r="BE194"/>
  <c r="BE196"/>
  <c r="BE215"/>
  <c r="BE217"/>
  <c r="BE222"/>
  <c r="BE227"/>
  <c r="BE229"/>
  <c r="BE139"/>
  <c r="BE145"/>
  <c r="BE147"/>
  <c r="BE149"/>
  <c r="BE156"/>
  <c r="BE177"/>
  <c r="BE183"/>
  <c r="BE200"/>
  <c r="BE207"/>
  <c r="BE209"/>
  <c r="BE210"/>
  <c r="J89"/>
  <c r="BE143"/>
  <c r="BE158"/>
  <c r="BE160"/>
  <c r="BE166"/>
  <c r="BE168"/>
  <c r="BE173"/>
  <c r="BE181"/>
  <c r="BE185"/>
  <c r="BE192"/>
  <c r="BE202"/>
  <c r="BE204"/>
  <c r="BE212"/>
  <c r="BE220"/>
  <c r="BE224"/>
  <c r="BE231"/>
  <c r="BE234"/>
  <c i="2" r="F133"/>
  <c r="BE138"/>
  <c r="BE144"/>
  <c r="BE152"/>
  <c r="BE159"/>
  <c r="BE167"/>
  <c r="BE169"/>
  <c r="BE171"/>
  <c r="BE178"/>
  <c r="BE184"/>
  <c r="BE192"/>
  <c r="BE200"/>
  <c r="BE202"/>
  <c r="BE205"/>
  <c r="BE213"/>
  <c r="BE217"/>
  <c r="BE246"/>
  <c r="BE249"/>
  <c r="BE253"/>
  <c r="BE255"/>
  <c r="BE264"/>
  <c r="J130"/>
  <c r="BE140"/>
  <c r="BE142"/>
  <c r="BE155"/>
  <c r="BE161"/>
  <c r="BE163"/>
  <c r="BE165"/>
  <c r="BE182"/>
  <c r="BE186"/>
  <c r="BE190"/>
  <c r="BE194"/>
  <c r="BE215"/>
  <c r="BE230"/>
  <c r="BE233"/>
  <c r="BE235"/>
  <c r="BE257"/>
  <c r="BE266"/>
  <c r="BE271"/>
  <c r="BE150"/>
  <c r="BE173"/>
  <c r="BE180"/>
  <c r="BE209"/>
  <c r="BE221"/>
  <c r="BE224"/>
  <c r="BE244"/>
  <c r="BE259"/>
  <c r="BE261"/>
  <c r="E85"/>
  <c r="BE146"/>
  <c r="BE148"/>
  <c r="BE157"/>
  <c r="BE175"/>
  <c r="BE188"/>
  <c r="BE196"/>
  <c r="BE198"/>
  <c r="BE207"/>
  <c r="BE211"/>
  <c r="BE219"/>
  <c r="BE226"/>
  <c r="BE228"/>
  <c r="BE237"/>
  <c r="BE239"/>
  <c r="BE241"/>
  <c r="BE251"/>
  <c r="BE269"/>
  <c i="3" r="F36"/>
  <c i="1" r="BA96"/>
  <c i="3" r="F37"/>
  <c i="1" r="BB96"/>
  <c i="2" r="F38"/>
  <c i="1" r="BC95"/>
  <c i="3" r="J36"/>
  <c i="1" r="AW96"/>
  <c i="2" r="F39"/>
  <c i="1" r="BD95"/>
  <c i="3" r="F38"/>
  <c i="1" r="BC96"/>
  <c i="2" r="F36"/>
  <c i="1" r="BA95"/>
  <c r="BA94"/>
  <c r="W30"/>
  <c i="3" r="F39"/>
  <c i="1" r="BD96"/>
  <c i="2" r="J115"/>
  <c r="BE115"/>
  <c r="J35"/>
  <c i="1" r="AV95"/>
  <c i="2" r="J36"/>
  <c i="1" r="AW95"/>
  <c i="2" r="F37"/>
  <c i="1" r="BB95"/>
  <c r="BB94"/>
  <c r="W31"/>
  <c i="2" l="1" r="R136"/>
  <c r="P136"/>
  <c i="1" r="AU95"/>
  <c i="3" r="T135"/>
  <c i="2" r="T136"/>
  <c i="3" r="P135"/>
  <c i="1" r="AU96"/>
  <c i="3" r="BK135"/>
  <c r="J135"/>
  <c r="J96"/>
  <c r="J30"/>
  <c i="1" r="BC94"/>
  <c r="W32"/>
  <c r="BD94"/>
  <c r="W33"/>
  <c r="AX94"/>
  <c i="3" r="J114"/>
  <c r="J108"/>
  <c r="J116"/>
  <c i="2" r="J109"/>
  <c r="J117"/>
  <c i="1" r="AW94"/>
  <c r="AK30"/>
  <c r="AT95"/>
  <c i="2" r="F35"/>
  <c i="1" r="AZ95"/>
  <c i="3" l="1" r="J31"/>
  <c r="BE114"/>
  <c i="2" r="J31"/>
  <c i="1" r="AU94"/>
  <c i="2" r="J32"/>
  <c i="1" r="AG95"/>
  <c r="AY94"/>
  <c i="3" r="F35"/>
  <c i="1" r="AZ96"/>
  <c i="3" r="J32"/>
  <c i="1" r="AG96"/>
  <c l="1" r="AN95"/>
  <c i="2" r="J41"/>
  <c i="1" r="AZ94"/>
  <c r="W29"/>
  <c r="AG94"/>
  <c r="AK26"/>
  <c i="3" r="J35"/>
  <c i="1" r="AV96"/>
  <c r="AT96"/>
  <c i="3" l="1" r="J41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<sst xmlns="http://schemas.openxmlformats.org/spreadsheetml/2006/main">
  <si>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</si>
  <si>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</si>
  <si>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</si>
  <si>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</si>
  <si>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</si>
  <si>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{a0e10fea-c8b9-4463-9b41-9f872594b283}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</si>
  <si>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</si>
  <si>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</si>
  <si>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</si>
  <si>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</si>
  <si>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</si>
  <si>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</si>
  <si>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</si>
  <si>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</si>
  <si>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KL-7-23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</si>
  <si>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</si>
  <si>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</si>
  <si>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bytu č.4, ul. T.G.Masaryka 2320, Frýdek-Místek</t>
  </si>
  <si>
    <t>KSO:</t>
  </si>
  <si>
    <t>CC-CZ:</t>
  </si>
  <si>
    <t>Místo:</t>
  </si>
  <si>
    <t>Frýdek - Místek</t>
  </si>
  <si>
    <t>Datum:</t>
  </si>
  <si>
    <t>12. 6. 2023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</si>
  <si>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</si>
  <si>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</si>
  <si>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</si>
  <si>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</si>
  <si>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</si>
  <si>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</si>
  <si>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</si>
  <si>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 xml:space="preserve">Ing. Miloslav Klich, Projekce  Kunčičky u Bašky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</si>
  <si>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</si>
  <si>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</si>
  <si>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</si>
  <si>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</si>
  <si>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</si>
  <si>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</si>
  <si>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</si>
  <si>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</si>
  <si>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</si>
  <si>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</si>
  <si>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</si>
  <si>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</si>
  <si>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</si>
  <si>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</si>
  <si>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</si>
  <si>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</si>
  <si>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</si>
  <si>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</si>
  <si>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</si>
  <si>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</si>
  <si>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</si>
  <si>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</si>
  <si>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</si>
  <si>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</si>
  <si>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</si>
  <si>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</si>
  <si>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</si>
  <si>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</si>
  <si>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</si>
  <si>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</si>
  <si>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</si>
  <si>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</si>
  <si>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</si>
  <si>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</si>
  <si>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</si>
  <si>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</si>
  <si>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</si>
  <si>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</si>
  <si>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</si>
  <si>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</si>
  <si>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</si>
  <si>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</si>
  <si>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</si>
  <si>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</si>
  <si>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</si>
  <si>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</si>
  <si>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</si>
  <si>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</si>
  <si>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</si>
  <si>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</si>
  <si>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Zdravotně technické instalace</t>
  </si>
  <si>
    <t>STA</t>
  </si>
  <si>
    <t>1</t>
  </si>
  <si>
    <t>{fe5c24ea-3cc3-49ef-88bd-8c41d49363e4}</t>
  </si>
  <si>
    <t>2</t>
  </si>
  <si>
    <t>D.1.4.2</t>
  </si>
  <si>
    <t>Zařízení pro vytápění staveb</t>
  </si>
  <si>
    <t>{5f64458a-7e8b-493d-bb02-676fbed74ecd}</t>
  </si>
  <si>
    <t>KRYCÍ LIST SOUPISU PRACÍ</t>
  </si>
  <si>
    <t>Objekt:</t>
  </si>
  <si>
    <t>D.1.4.1 - Zdravotně technické instalace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</si>
  <si>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</si>
  <si>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</si>
  <si>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</si>
  <si>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</si>
  <si>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</si>
  <si>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</si>
  <si>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</si>
  <si>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721 - Zdravotechnika - vnitřní kanalizace</t>
  </si>
  <si>
    <t>722 - Zdravotechnika - vnitřní vodovod</t>
  </si>
  <si>
    <t>723 - Zdravotechnika - vnitřní plynovod</t>
  </si>
  <si>
    <t>725 - Zdravotechnika - zařizovací předměty</t>
  </si>
  <si>
    <t>721 a - Zdravotechnika - demontáž vnitřní kanalizace</t>
  </si>
  <si>
    <t xml:space="preserve">722a - Zdravotechnika - demontáž -  vnitřní vodovod</t>
  </si>
  <si>
    <t xml:space="preserve">723a - Zdravotechnika - demontáž -  vnitřní plynovod</t>
  </si>
  <si>
    <t>725a - Zdravotechnika - demontáž - zařizovací předměty</t>
  </si>
  <si>
    <t>783 - Dokončovací práce - nátěry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</si>
  <si>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</si>
  <si>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</si>
  <si>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</si>
  <si>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</si>
  <si>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</si>
  <si>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</si>
  <si>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</si>
  <si>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</si>
  <si>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</si>
  <si>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</si>
  <si>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</si>
  <si>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</si>
  <si>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</si>
  <si>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</si>
  <si>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</si>
  <si>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</si>
  <si>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</si>
  <si>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</si>
  <si>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</si>
  <si>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</si>
  <si>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</si>
  <si>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</si>
  <si>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</si>
  <si>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</si>
  <si>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721</t>
  </si>
  <si>
    <t>Zdravotechnika - vnitřní kanalizace</t>
  </si>
  <si>
    <t>ROZPOCET</t>
  </si>
  <si>
    <t>K</t>
  </si>
  <si>
    <t>721174042</t>
  </si>
  <si>
    <t>Potrubí kanalizační z PP připojovací DN 40</t>
  </si>
  <si>
    <t>m</t>
  </si>
  <si>
    <t>16</t>
  </si>
  <si>
    <t>-98159133</t>
  </si>
  <si>
    <t>PP</t>
  </si>
  <si>
    <t>Potrubí z trub polypropylenových připojovací DN 40</t>
  </si>
  <si>
    <t>721174043</t>
  </si>
  <si>
    <t>Potrubí kanalizační z PP připojovací DN 50</t>
  </si>
  <si>
    <t>225277904</t>
  </si>
  <si>
    <t>Potrubí z trub polypropylenových připojovací DN 50</t>
  </si>
  <si>
    <t>3</t>
  </si>
  <si>
    <t>721174044</t>
  </si>
  <si>
    <t>Potrubí kanalizační z PP připojovací DN 75</t>
  </si>
  <si>
    <t>-106035859</t>
  </si>
  <si>
    <t>Potrubí z trub polypropylenových připojovací DN 75</t>
  </si>
  <si>
    <t>4</t>
  </si>
  <si>
    <t>721174045</t>
  </si>
  <si>
    <t>Potrubí kanalizační z PP připojovací DN 110</t>
  </si>
  <si>
    <t>-662500282</t>
  </si>
  <si>
    <t>Potrubí z trub polypropylenových připojovací DN 110</t>
  </si>
  <si>
    <t>63</t>
  </si>
  <si>
    <t>721226521</t>
  </si>
  <si>
    <t>Zápachová uzávěrka nástěnná pro pračku a myčku DN 40</t>
  </si>
  <si>
    <t>kus</t>
  </si>
  <si>
    <t>-1281513277</t>
  </si>
  <si>
    <t>Zápachové uzávěrky nástěnné (PP) pro pračku a myčku DN 40</t>
  </si>
  <si>
    <t>5</t>
  </si>
  <si>
    <t>721290111</t>
  </si>
  <si>
    <t>Zkouška těsnosti potrubí kanalizace vodou DN do 125</t>
  </si>
  <si>
    <t>1845473384</t>
  </si>
  <si>
    <t>Zkouška těsnosti kanalizace v objektech vodou do DN 125</t>
  </si>
  <si>
    <t>6</t>
  </si>
  <si>
    <t>72199999</t>
  </si>
  <si>
    <t>Zhotovení drážek ve zdivu pro uložení kanal. potrubí vč. vyspravení a zaomítání drážek</t>
  </si>
  <si>
    <t>soubor</t>
  </si>
  <si>
    <t>-2131727426</t>
  </si>
  <si>
    <t>7</t>
  </si>
  <si>
    <t>998721201</t>
  </si>
  <si>
    <t>Přesun hmot procentní pro vnitřní kanalizace v objektech v do 6 m</t>
  </si>
  <si>
    <t>%</t>
  </si>
  <si>
    <t>-1221812564</t>
  </si>
  <si>
    <t>Přesun hmot pro vnitřní kanalizace stanovený procentní sazbou (%) z ceny vodorovná dopravní vzdálenost do 50 m v objektech výšky do 6 m</t>
  </si>
  <si>
    <t>722</t>
  </si>
  <si>
    <t>Zdravotechnika - vnitřní vodovod</t>
  </si>
  <si>
    <t>8</t>
  </si>
  <si>
    <t>722174002</t>
  </si>
  <si>
    <t>Potrubí vodovodní plastové PPR svar polyfúze PN 16 D 20x2,8 mm</t>
  </si>
  <si>
    <t>-1060410211</t>
  </si>
  <si>
    <t>Potrubí z plastových trubek z polypropylenu PPR svařovaných polyfúzně PN 16 (SDR 7,4) D 20 x 2,8</t>
  </si>
  <si>
    <t>9</t>
  </si>
  <si>
    <t>722179191</t>
  </si>
  <si>
    <t>Příplatek k rozvodu vody z plastů za malý rozsah prací na zakázce do 20 m</t>
  </si>
  <si>
    <t>1466292189</t>
  </si>
  <si>
    <t>Příplatek k ceně rozvody vody z plastů za práce malého rozsahu na zakázce do 20 m rozvodu</t>
  </si>
  <si>
    <t>10</t>
  </si>
  <si>
    <t>722181231</t>
  </si>
  <si>
    <t>Ochrana vodovodního potrubí přilepenými termoizolačními trubicemi z PE tl přes 9 do 13 mm DN do 22 mm</t>
  </si>
  <si>
    <t>980108263</t>
  </si>
  <si>
    <t>Ochrana potrubí termoizolačními trubicemi z pěnového polyetylenu PE přilepenými v příčných a podélných spojích, tloušťky izolace přes 9 do 13 mm, vnitřního průměru izolace DN do 22 mm</t>
  </si>
  <si>
    <t>11</t>
  </si>
  <si>
    <t>722220111</t>
  </si>
  <si>
    <t>Nástěnka pro výtokový ventil G 1/2" s jedním závitem</t>
  </si>
  <si>
    <t>700371748</t>
  </si>
  <si>
    <t>Armatury s jedním závitem nástěnky pro výtokový ventil G 1/2"</t>
  </si>
  <si>
    <t>12</t>
  </si>
  <si>
    <t>722220121</t>
  </si>
  <si>
    <t>Nástěnka pro baterii G 1/2" s jedním závitem</t>
  </si>
  <si>
    <t>pár</t>
  </si>
  <si>
    <t>-330989983</t>
  </si>
  <si>
    <t>Armatury s jedním závitem nástěnky pro baterii G 1/2"</t>
  </si>
  <si>
    <t>13</t>
  </si>
  <si>
    <t>725813112</t>
  </si>
  <si>
    <t>Ventil rohový pračkový G 3/4"</t>
  </si>
  <si>
    <t>-487757046</t>
  </si>
  <si>
    <t>Ventily rohové bez připojovací trubičky nebo flexi hadičky pračkové G 3/4"</t>
  </si>
  <si>
    <t>14</t>
  </si>
  <si>
    <t>722232043</t>
  </si>
  <si>
    <t>Kohout kulový přímý G 1/2" PN 42 do 185°C vnitřní závit</t>
  </si>
  <si>
    <t>746683557</t>
  </si>
  <si>
    <t>Armatury se dvěma závity kulové kohouty PN 42 do 185 °C přímé vnitřní závit G 1/2"</t>
  </si>
  <si>
    <t>722290215</t>
  </si>
  <si>
    <t>Zkouška těsnosti vodovodního potrubí hrdlového nebo přírubového DN do 100</t>
  </si>
  <si>
    <t>1780856554</t>
  </si>
  <si>
    <t>Zkoušky, proplach a desinfekce vodovodního potrubí zkoušky těsnosti vodovodního potrubí hrdlového nebo přírubového do DN 100</t>
  </si>
  <si>
    <t>722290234</t>
  </si>
  <si>
    <t>Proplach a dezinfekce vodovodního potrubí DN do 80</t>
  </si>
  <si>
    <t>-1613647128</t>
  </si>
  <si>
    <t>Zkoušky, proplach a desinfekce vodovodního potrubí proplach a desinfekce vodovodního potrubí do DN 80</t>
  </si>
  <si>
    <t>17</t>
  </si>
  <si>
    <t>-30081770</t>
  </si>
  <si>
    <t>18</t>
  </si>
  <si>
    <t>998722201</t>
  </si>
  <si>
    <t>Přesun hmot procentní pro vnitřní vodovod v objektech v do 6 m</t>
  </si>
  <si>
    <t>-1518040124</t>
  </si>
  <si>
    <t>Přesun hmot pro vnitřní vodovod stanovený procentní sazbou (%) z ceny vodorovná dopravní vzdálenost do 50 m v objektech výšky do 6 m</t>
  </si>
  <si>
    <t>723</t>
  </si>
  <si>
    <t>Zdravotechnika - vnitřní plynovod</t>
  </si>
  <si>
    <t>19</t>
  </si>
  <si>
    <t>723150366</t>
  </si>
  <si>
    <t>Chránička D 44,5x3,2 mm</t>
  </si>
  <si>
    <t>-1291129444</t>
  </si>
  <si>
    <t>Potrubí z ocelových trubek hladkých černých spojovaných chráničky Ø 44,5/3,2</t>
  </si>
  <si>
    <t>20</t>
  </si>
  <si>
    <t>cena dle dod.</t>
  </si>
  <si>
    <t>vystředění plyn. potrubí D 28x1,5 mm v chráničc D44x2,6mm vč. zatmelení čel požárním tmelem</t>
  </si>
  <si>
    <t>chráničk</t>
  </si>
  <si>
    <t>1054621022</t>
  </si>
  <si>
    <t>cena dle dod.1</t>
  </si>
  <si>
    <t>Podchacení fakturačního plynoměru</t>
  </si>
  <si>
    <t>soubot</t>
  </si>
  <si>
    <t>-1876273922</t>
  </si>
  <si>
    <t>22</t>
  </si>
  <si>
    <t>cena dle dod.2</t>
  </si>
  <si>
    <t>Montáž fakturačního plynoměru G4 se zaplombováním</t>
  </si>
  <si>
    <t>382935219</t>
  </si>
  <si>
    <t>23</t>
  </si>
  <si>
    <t>723181021</t>
  </si>
  <si>
    <t>Potrubí měděné tvrdé spojované lisováním D 15x1 mm</t>
  </si>
  <si>
    <t>731499603</t>
  </si>
  <si>
    <t>Potrubí z měděných trubek tvrdých, spojovaných lisováním Ø 15/1</t>
  </si>
  <si>
    <t>24</t>
  </si>
  <si>
    <t>723181023</t>
  </si>
  <si>
    <t>Potrubí měděné tvrdé spojované lisováním D 22x1 mm</t>
  </si>
  <si>
    <t>-428229830</t>
  </si>
  <si>
    <t>Potrubí z měděných trubek tvrdých, spojovaných lisováním Ø 22/1</t>
  </si>
  <si>
    <t>25</t>
  </si>
  <si>
    <t>723181024</t>
  </si>
  <si>
    <t>Potrubí měděné tvrdé spojované lisováním D 28x1,5 mm</t>
  </si>
  <si>
    <t>-677375349</t>
  </si>
  <si>
    <t>Potrubí z měděných trubek tvrdých, spojovaných lisováním Ø 28/1,5</t>
  </si>
  <si>
    <t>26</t>
  </si>
  <si>
    <t>723230155</t>
  </si>
  <si>
    <t>Flexibilní hadice na plyn PN 1 délky 1000 mm pro bajonetové uzávěry</t>
  </si>
  <si>
    <t>-1039620635</t>
  </si>
  <si>
    <t>Armatury se dvěma závity flexibilní nerezová hadice pro bajonetové uzávěry na plyn PN 1, délky 1 000 mm</t>
  </si>
  <si>
    <t>27</t>
  </si>
  <si>
    <t>723231162</t>
  </si>
  <si>
    <t>Kohout kulový přímý G 1/2" PN 42 do 185°C plnoprůtokový vnitřní závit těžká řada</t>
  </si>
  <si>
    <t>-1654768932</t>
  </si>
  <si>
    <t>Armatury se dvěma závity kohouty kulové PN 42 do 185°C plnoprůtokové vnitřní závit těžká řada G 1/2"</t>
  </si>
  <si>
    <t>28</t>
  </si>
  <si>
    <t>723231163</t>
  </si>
  <si>
    <t>Kohout kulový přímý G 3/4" PN 42 do 185°C plnoprůtokový vnitřní závit těžká řada</t>
  </si>
  <si>
    <t>1528833737</t>
  </si>
  <si>
    <t>Armatury se dvěma závity kohouty kulové PN 42 do 185°C plnoprůtokové vnitřní závit těžká řada G 3/4"</t>
  </si>
  <si>
    <t>29</t>
  </si>
  <si>
    <t>723232122</t>
  </si>
  <si>
    <t>Regulátor tlaku plynu nízkotlaký G 1/2" pro zemní plyn</t>
  </si>
  <si>
    <t>-1507921041</t>
  </si>
  <si>
    <t>Armatury se dvěma závity nízkotlaké regulátory tlaku plynu pro zemní plyn G 1/2"</t>
  </si>
  <si>
    <t>30</t>
  </si>
  <si>
    <t>723999999</t>
  </si>
  <si>
    <t>Zhotovení prostupů, konzolování potrubí</t>
  </si>
  <si>
    <t>1016689830</t>
  </si>
  <si>
    <t>31</t>
  </si>
  <si>
    <t>998723201</t>
  </si>
  <si>
    <t>Přesun hmot procentní pro vnitřní plynovod v objektech v do 6 m</t>
  </si>
  <si>
    <t>-1241127839</t>
  </si>
  <si>
    <t>Přesun hmot pro vnitřní plynovod stanovený procentní sazbou (%) z ceny vodorovná dopravní vzdálenost do 50 m v objektech výšky do 6 m</t>
  </si>
  <si>
    <t>725</t>
  </si>
  <si>
    <t>Zdravotechnika - zařizovací předměty</t>
  </si>
  <si>
    <t>32</t>
  </si>
  <si>
    <t>725112171</t>
  </si>
  <si>
    <t>Kombi klozet s hlubokým splachováním odpad vodorovný</t>
  </si>
  <si>
    <t>1262445139</t>
  </si>
  <si>
    <t>Zařízení záchodů kombi klozety s hlubokým splachováním odpad vodorovný</t>
  </si>
  <si>
    <t>33</t>
  </si>
  <si>
    <t>725211622</t>
  </si>
  <si>
    <t>Umyvadlo keramické bílé šířky 550 mm se sloupem na sifon připevněné na stěnu šrouby</t>
  </si>
  <si>
    <t>1919478317</t>
  </si>
  <si>
    <t>Umyvadla keramická bílá bez výtokových armatur připevněná na stěnu šrouby se sloupem, šířka umyvadla 550 mm</t>
  </si>
  <si>
    <t>34</t>
  </si>
  <si>
    <t>725222116</t>
  </si>
  <si>
    <t>Vana bez armatur výtokových akrylátová se zápachovou uzávěrkou 1700x700 mm</t>
  </si>
  <si>
    <t>395357148</t>
  </si>
  <si>
    <t>Vany bez výtokových armatur akrylátové se zápachovou uzávěrkou klasické 1700x700 mm</t>
  </si>
  <si>
    <t>35</t>
  </si>
  <si>
    <t>725311121</t>
  </si>
  <si>
    <t>Dřez jednoduchý nerezový se zápachovou uzávěrkou s odkapávací plochou 560x480 mm a miskou</t>
  </si>
  <si>
    <t>624415975</t>
  </si>
  <si>
    <t>Dřezy bez výtokových armatur jednoduché se zápachovou uzávěrkou nerezové s odkapávací plochou 560x480 mm a miskou</t>
  </si>
  <si>
    <t>36</t>
  </si>
  <si>
    <t>725813111</t>
  </si>
  <si>
    <t>Ventil rohový bez připojovací trubičky nebo flexi hadičky G 1/2"</t>
  </si>
  <si>
    <t>-1055056449</t>
  </si>
  <si>
    <t>Ventily rohové bez připojovací trubičky nebo flexi hadičky G 1/2"</t>
  </si>
  <si>
    <t>37</t>
  </si>
  <si>
    <t>725821323</t>
  </si>
  <si>
    <t>Baterie dřezová nástěnná klasická s otáčivým kulatým ústím a délkou ramínka 265 mm</t>
  </si>
  <si>
    <t>1524470008</t>
  </si>
  <si>
    <t>Baterie dřezové nástěnné klasické s otáčivým kulatým ústím a délkou ramínka 300 mm</t>
  </si>
  <si>
    <t>38</t>
  </si>
  <si>
    <t>725822613</t>
  </si>
  <si>
    <t>Baterie umyvadlová stojánková páková s výpustí</t>
  </si>
  <si>
    <t>2026197843</t>
  </si>
  <si>
    <t>Baterie umyvadlové stojánkové pákové s výpustí</t>
  </si>
  <si>
    <t>39</t>
  </si>
  <si>
    <t>725831312</t>
  </si>
  <si>
    <t>Baterie vanová nástěnná páková s příslušenstvím a pevným držákem</t>
  </si>
  <si>
    <t>-1314854731</t>
  </si>
  <si>
    <t>Baterie vanové nástěnné pákové s příslušenstvím a pevným držákem</t>
  </si>
  <si>
    <t>40</t>
  </si>
  <si>
    <t>998725201</t>
  </si>
  <si>
    <t>Přesun hmot procentní pro zařizovací předměty v objektech v do 6 m</t>
  </si>
  <si>
    <t>-1450391252</t>
  </si>
  <si>
    <t>Přesun hmot pro zařizovací předměty stanovený procentní sazbou (%) z ceny vodorovná dopravní vzdálenost do 50 m v objektech výšky do 6 m</t>
  </si>
  <si>
    <t>721 a</t>
  </si>
  <si>
    <t>Zdravotechnika - demontáž vnitřní kanalizace</t>
  </si>
  <si>
    <t>41</t>
  </si>
  <si>
    <t>721171803</t>
  </si>
  <si>
    <t>Demontáž potrubí z PVC D do 75</t>
  </si>
  <si>
    <t>-632954431</t>
  </si>
  <si>
    <t>Demontáž potrubí z novodurových trub odpadních nebo připojovacích do D 75</t>
  </si>
  <si>
    <t>42</t>
  </si>
  <si>
    <t>721171808</t>
  </si>
  <si>
    <t>Demontáž potrubí z PVC D přes 75 do 114</t>
  </si>
  <si>
    <t>340586159</t>
  </si>
  <si>
    <t>Demontáž potrubí z novodurových trub odpadních nebo připojovacích přes 75 do D 114</t>
  </si>
  <si>
    <t>43</t>
  </si>
  <si>
    <t>721220801</t>
  </si>
  <si>
    <t>Demontáž uzávěrek zápachových DN 70</t>
  </si>
  <si>
    <t>942382859</t>
  </si>
  <si>
    <t>Demontáž zápachových uzávěrek do DN 70</t>
  </si>
  <si>
    <t>44</t>
  </si>
  <si>
    <t>997013213</t>
  </si>
  <si>
    <t>Vnitrostaveništní doprava suti a vybouraných hmot pro budovy v přes 9 do 12 m ručně</t>
  </si>
  <si>
    <t>t</t>
  </si>
  <si>
    <t>-1059208057</t>
  </si>
  <si>
    <t>Vnitrostaveništní doprava suti a vybouraných hmot vodorovně do 50 m svisle ručně pro budovy a haly výšky přes 9 do 12 m</t>
  </si>
  <si>
    <t>722a</t>
  </si>
  <si>
    <t xml:space="preserve">Zdravotechnika - demontáž -  vnitřní vodovod</t>
  </si>
  <si>
    <t>45</t>
  </si>
  <si>
    <t>722130801</t>
  </si>
  <si>
    <t>Demontáž potrubí ocelové pozinkované závitové DN do 25</t>
  </si>
  <si>
    <t>140315857</t>
  </si>
  <si>
    <t>Demontáž potrubí z ocelových trubek pozinkovaných závitových do DN 25</t>
  </si>
  <si>
    <t>46</t>
  </si>
  <si>
    <t>722181812</t>
  </si>
  <si>
    <t>Demontáž plstěných pásů z trub D do 50</t>
  </si>
  <si>
    <t>-347031567</t>
  </si>
  <si>
    <t>Demontáž ochrany potrubí plstěných pásů z trub, průměru do 50 mm</t>
  </si>
  <si>
    <t>47</t>
  </si>
  <si>
    <t>722220851</t>
  </si>
  <si>
    <t>Demontáž armatur závitových s jedním závitem G do 3/4</t>
  </si>
  <si>
    <t>1909935720</t>
  </si>
  <si>
    <t>Demontáž armatur závitových s jedním závitem do G 3/4</t>
  </si>
  <si>
    <t>48</t>
  </si>
  <si>
    <t>722220861</t>
  </si>
  <si>
    <t>Demontáž armatur závitových se dvěma závity G do 3/4</t>
  </si>
  <si>
    <t>348171083</t>
  </si>
  <si>
    <t>Demontáž armatur závitových se dvěma závity do G 3/4</t>
  </si>
  <si>
    <t>49</t>
  </si>
  <si>
    <t>-988919726</t>
  </si>
  <si>
    <t>723a</t>
  </si>
  <si>
    <t xml:space="preserve">Zdravotechnika - demontáž -  vnitřní plynovod</t>
  </si>
  <si>
    <t>50</t>
  </si>
  <si>
    <t>723150801</t>
  </si>
  <si>
    <t>Demontáž potrubí ocelové hladké svařované D do 32</t>
  </si>
  <si>
    <t>672897874</t>
  </si>
  <si>
    <t>Demontáž potrubí svařovaného z ocelových trubek hladkých do Ø 32</t>
  </si>
  <si>
    <t>51</t>
  </si>
  <si>
    <t>1531802592</t>
  </si>
  <si>
    <t>725a</t>
  </si>
  <si>
    <t>Zdravotechnika - demontáž - zařizovací předměty</t>
  </si>
  <si>
    <t>52</t>
  </si>
  <si>
    <t>725110811</t>
  </si>
  <si>
    <t>Demontáž klozetů splachovací s nádrží</t>
  </si>
  <si>
    <t>-430946793</t>
  </si>
  <si>
    <t>Demontáž klozetů splachovacích s nádrží nebo tlakovým splachovačem</t>
  </si>
  <si>
    <t>53</t>
  </si>
  <si>
    <t>725210821</t>
  </si>
  <si>
    <t>Demontáž umyvadel bez výtokových armatur</t>
  </si>
  <si>
    <t>2070148763</t>
  </si>
  <si>
    <t>Demontáž umyvadel bez výtokových armatur umyvadel</t>
  </si>
  <si>
    <t>54</t>
  </si>
  <si>
    <t>725220842</t>
  </si>
  <si>
    <t>Demontáž van ocelových volně stojících</t>
  </si>
  <si>
    <t>-285293554</t>
  </si>
  <si>
    <t>55</t>
  </si>
  <si>
    <t>725310823</t>
  </si>
  <si>
    <t>Demontáž dřez jednoduchý vestavěný v kuchyňských sestavách bez výtokových armatur</t>
  </si>
  <si>
    <t>-786378663</t>
  </si>
  <si>
    <t>Demontáž dřezů jednodílných bez výtokových armatur vestavěných v kuchyňských sestavách</t>
  </si>
  <si>
    <t>56</t>
  </si>
  <si>
    <t>725810811</t>
  </si>
  <si>
    <t>Demontáž ventilů výtokových nástěnných</t>
  </si>
  <si>
    <t>529334669</t>
  </si>
  <si>
    <t>Demontáž výtokových ventilů nástěnných</t>
  </si>
  <si>
    <t>57</t>
  </si>
  <si>
    <t>725820801</t>
  </si>
  <si>
    <t>Demontáž baterie nástěnné do G 3 / 4</t>
  </si>
  <si>
    <t>-1187246519</t>
  </si>
  <si>
    <t>Demontáž baterií nástěnných do G 3/4</t>
  </si>
  <si>
    <t>58</t>
  </si>
  <si>
    <t>-197098582</t>
  </si>
  <si>
    <t>783</t>
  </si>
  <si>
    <t>Dokončovací práce - nátěry</t>
  </si>
  <si>
    <t>59</t>
  </si>
  <si>
    <t>783614551</t>
  </si>
  <si>
    <t>Základní jednonásobný syntetický nátěr potrubí DN do 50 mm</t>
  </si>
  <si>
    <t>-1662748622</t>
  </si>
  <si>
    <t>Základní nátěr armatur a kovových potrubí jednonásobný potrubí do DN 50 mm syntetický</t>
  </si>
  <si>
    <t>60</t>
  </si>
  <si>
    <t>783617611</t>
  </si>
  <si>
    <t>Krycí dvojnásobný syntetický nátěr potrubí DN do 50 mm</t>
  </si>
  <si>
    <t>13289069</t>
  </si>
  <si>
    <t>Krycí nátěr (email) armatur a kovových potrubí potrubí do DN 50 mm dvojnásobný syntetický standardní</t>
  </si>
  <si>
    <t>HZS</t>
  </si>
  <si>
    <t>Hodinové zúčtovací sazby</t>
  </si>
  <si>
    <t>61</t>
  </si>
  <si>
    <t>Tlaková zkouška tesnosti plynovodního potrubí</t>
  </si>
  <si>
    <t>512</t>
  </si>
  <si>
    <t>214423180</t>
  </si>
  <si>
    <t>62</t>
  </si>
  <si>
    <t xml:space="preserve">Revize plynu pro byt </t>
  </si>
  <si>
    <t>912645506</t>
  </si>
  <si>
    <t>D.1.4.2 - Zařízení pro vytápění staveb</t>
  </si>
  <si>
    <t>731 - Ústřední vytápění - kotelny</t>
  </si>
  <si>
    <t>733 - Ústřední vytápění - rozvodné potrubí</t>
  </si>
  <si>
    <t>734 - Ústřední vytápění - armatury</t>
  </si>
  <si>
    <t>735 - Ústřední vytápění - otopná tělesa</t>
  </si>
  <si>
    <t>731-a - Ústřední vytápění - kotelny- demontáž</t>
  </si>
  <si>
    <t>733a - Ústřední vytápění - rozvodné potrubí- demontáž</t>
  </si>
  <si>
    <t>734-a - Ústřední vytápění - armatury-demontáž</t>
  </si>
  <si>
    <t>735-a - Ústřední vytápění - otopná tělesa-demontáž</t>
  </si>
  <si>
    <t>731</t>
  </si>
  <si>
    <t>Ústřední vytápění - kotelny</t>
  </si>
  <si>
    <t>M</t>
  </si>
  <si>
    <t xml:space="preserve">Plynový kondenzační kotel s nerez. výměníkem, s průtokovým ohřevem TUV  moulací výkonu 1:10, QÚT=2,4-16kW; QTUV = 2,4-24kW</t>
  </si>
  <si>
    <t>-2019336071</t>
  </si>
  <si>
    <t>Plynový kondenzační kotel s nerez. výměníkem</t>
  </si>
  <si>
    <t>731244493</t>
  </si>
  <si>
    <t>Montáž kotle ocelového závěsného na plyn kondenzačního o výkonu přes 20 do 28 kW</t>
  </si>
  <si>
    <t>30717555</t>
  </si>
  <si>
    <t>Kotle ocelové teplovodní plynové stacionární kondenzační montáž kotlů kondenzačních ostatních typů o výkonu přes 20 do 28 kW</t>
  </si>
  <si>
    <t>cena dle dod</t>
  </si>
  <si>
    <t>Seřízení a uvedení do provozu</t>
  </si>
  <si>
    <t>770248947</t>
  </si>
  <si>
    <t>731810302</t>
  </si>
  <si>
    <t>Nucený odtah spalin soustředným potrubím pro kondenzační kotel vodorovný 80/125 ke komínové šachtě</t>
  </si>
  <si>
    <t>1092377720</t>
  </si>
  <si>
    <t>Nucené odtahy spalin od kondenzačních kotlů soustředným potrubím vedeným vodorovně ke komínové šachtě, průměru 80/125 mm</t>
  </si>
  <si>
    <t>7318103</t>
  </si>
  <si>
    <t>Nucený odtah spalin , odvod spalin průměru 80 mm komínovou šachtou</t>
  </si>
  <si>
    <t>1292766703</t>
  </si>
  <si>
    <t>Nucené odtahy spalin od kondenzačních kotlů soustředným potrubím vedeným svisle plochou střechou, průměru 80/125 mm</t>
  </si>
  <si>
    <t>73181034</t>
  </si>
  <si>
    <t>Prodloužení kondenzační potrubí DN 80</t>
  </si>
  <si>
    <t>-1561264292</t>
  </si>
  <si>
    <t>Nucené odtahy spalin od kondenzačních kotlů prodloužení soustředného potrubí, průměru 60/100 mm</t>
  </si>
  <si>
    <t>cena dle dod,1</t>
  </si>
  <si>
    <t>D+M Čidlo venkovní teploty</t>
  </si>
  <si>
    <t>-43444603</t>
  </si>
  <si>
    <t>998731202</t>
  </si>
  <si>
    <t>Přesun hmot procentní pro kotelny v objektech v přes 6 m do 12m</t>
  </si>
  <si>
    <t>928176149</t>
  </si>
  <si>
    <t>Přesun hmot pro kotelny stanovený procentní sazbou (%) z ceny vodorovná dopravní vzdálenost do 50 m v objektech výšky do 6 m</t>
  </si>
  <si>
    <t>733</t>
  </si>
  <si>
    <t>Ústřední vytápění - rozvodné potrubí</t>
  </si>
  <si>
    <t>733223102</t>
  </si>
  <si>
    <t>Potrubí měděné tvrdé spojované měkkým pájením D 15x1 mm</t>
  </si>
  <si>
    <t>-1393388925</t>
  </si>
  <si>
    <t>Potrubí z trubek měděných tvrdých spojovaných měkkým pájením Ø 15/1</t>
  </si>
  <si>
    <t>733223103</t>
  </si>
  <si>
    <t>Potrubí měděné tvrdé spojované měkkým pájením D 18x1 mm</t>
  </si>
  <si>
    <t>1513118626</t>
  </si>
  <si>
    <t>Potrubí z trubek měděných tvrdých spojovaných měkkým pájením Ø 18/1</t>
  </si>
  <si>
    <t>733223104</t>
  </si>
  <si>
    <t>Potrubí měděné tvrdé spojované měkkým pájením D 22x1 mm</t>
  </si>
  <si>
    <t>234665681</t>
  </si>
  <si>
    <t>Potrubí z trubek měděných tvrdých spojovaných měkkým pájením Ø 22/1</t>
  </si>
  <si>
    <t>733224222</t>
  </si>
  <si>
    <t>Příplatek k potrubí měděnému za zhotovení přípojky z trubek měděných D 15x1 mm</t>
  </si>
  <si>
    <t>938703634</t>
  </si>
  <si>
    <t>Potrubí z trubek měděných Příplatek k cenám za zhotovení přípojky z trubek měděných Ø 15/1</t>
  </si>
  <si>
    <t>733224224</t>
  </si>
  <si>
    <t>Příplatek k potrubí měděnému za zhotovení přípojky z trubek měděných D 22x1 mm</t>
  </si>
  <si>
    <t>1767574628</t>
  </si>
  <si>
    <t>Potrubí z trubek měděných Příplatek k cenám za zhotovení přípojky z trubek měděných Ø 22/1</t>
  </si>
  <si>
    <t>733291101</t>
  </si>
  <si>
    <t>Zkouška těsnosti potrubí měděné D do 35x1,5</t>
  </si>
  <si>
    <t>-894294190</t>
  </si>
  <si>
    <t>Zkoušky těsnosti potrubí z trubek měděných Ø do 35/1,5</t>
  </si>
  <si>
    <t>733811231</t>
  </si>
  <si>
    <t>Ochrana potrubí ústředního vytápění termoizolačními trubicemi z PE tl přes 9 do 13 mm DN do 22 mm</t>
  </si>
  <si>
    <t>548728531</t>
  </si>
  <si>
    <t>Ochrana potrubí termoizolačními trubicemi z pěnového polyetylenu PE přilepenými v příčných a podélných spojích, tloušťky izolace přes 9 do 13 mm, vnitřního průměru izolace DN do 22 mm</t>
  </si>
  <si>
    <t>73199999</t>
  </si>
  <si>
    <t>Zhotovení drážek ve zdivu pro uloženípotrubí přívodní a vratné vody vč. vyspravení a zaomítání drážek</t>
  </si>
  <si>
    <t>-1597257735</t>
  </si>
  <si>
    <t>998733202</t>
  </si>
  <si>
    <t>Přesun hmot procentní pro rozvody potrubí v objektech v přes 6 do 12 m</t>
  </si>
  <si>
    <t>-135244515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</si>
  <si>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</si>
  <si>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</si>
  <si>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</si>
  <si>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734211113</t>
  </si>
  <si>
    <t>Ventil závitový odvzdušňovací G 3/8 PN 10 do 120°C otopných těles</t>
  </si>
  <si>
    <t>193777282</t>
  </si>
  <si>
    <t>Ventily odvzdušňovací závitové otopných těles PN 6 do 120°C G 3/8</t>
  </si>
  <si>
    <t>734221536</t>
  </si>
  <si>
    <t>Ventil závitový termostatický rohový dvouregulační G 1/2 PN 16 do 110°C bez hlavice ovládání</t>
  </si>
  <si>
    <t>-657173478</t>
  </si>
  <si>
    <t>Ventily regulační závitové termostatické, bez hlavice ovládání PN 16 do 110°C rohové dvouregulační G 1/2</t>
  </si>
  <si>
    <t>734222812</t>
  </si>
  <si>
    <t>Ventil závitový termostatický přímý G 1/2 PN 16 do 110°C s ruční hlavou chromovaný</t>
  </si>
  <si>
    <t>-900666644</t>
  </si>
  <si>
    <t>Ventily regulační závitové termostatické, s hlavicí ručního ovládání PN 16 do 110°C přímé chromované G 1/2</t>
  </si>
  <si>
    <t>cela dle dod.3</t>
  </si>
  <si>
    <t>ruční hlavice</t>
  </si>
  <si>
    <t>ks</t>
  </si>
  <si>
    <t>821597662</t>
  </si>
  <si>
    <t>734261417</t>
  </si>
  <si>
    <t>Šroubení regulační radiátorové rohové G 1/2 s vypouštěním</t>
  </si>
  <si>
    <t>-342774477</t>
  </si>
  <si>
    <t>Šroubení regulační radiátorové rohové s vypouštěním G 1/2</t>
  </si>
  <si>
    <t>734291123</t>
  </si>
  <si>
    <t>Kohout plnící a vypouštěcí G 1/2 PN 10 do 90°C závitový</t>
  </si>
  <si>
    <t>187232535</t>
  </si>
  <si>
    <t>Ostatní armatury kohouty plnicí a vypouštěcí PN 10 do 90°C G 1/2</t>
  </si>
  <si>
    <t>734291243</t>
  </si>
  <si>
    <t>Filtr závitový přímý G 3/4</t>
  </si>
  <si>
    <t>1037634408</t>
  </si>
  <si>
    <t>Ostatní armatury filtry závitové PN 30 do 110°C přímé s vnitřními závity G 3/4</t>
  </si>
  <si>
    <t>734292714</t>
  </si>
  <si>
    <t>Kohout kulový přímý G 3/4 PN 42 do 185°C vnitřní závit</t>
  </si>
  <si>
    <t>-2105717469</t>
  </si>
  <si>
    <t>Ostatní armatury kulové kohouty PN 42 do 185°C přímé vnitřní závit G 3/4</t>
  </si>
  <si>
    <t>998734202</t>
  </si>
  <si>
    <t>Přesun hmot procentní pro armatury v objektech v přes 6 do 12 m</t>
  </si>
  <si>
    <t>-517297570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</si>
  <si>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</si>
  <si>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</si>
  <si>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</si>
  <si>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735152479</t>
  </si>
  <si>
    <t>Otopné těleso panelové VK dvoudeskové 1 přídavná přestupní plocha výška/délka 600/1200 mm výkon 1546 W</t>
  </si>
  <si>
    <t>-2056435630</t>
  </si>
  <si>
    <t>Otopná tělesa panelová VK dvoudesková PN 1,0 MPa, T do 110°C s jednou přídavnou přestupní plochou výšky tělesa 600 mm stavební délky / výkonu 1200 mm / 1546 W</t>
  </si>
  <si>
    <t>735152576</t>
  </si>
  <si>
    <t>Otopné těleso panelové VK dvoudeskové 2 přídavné přestupní plochy výška/délka 600/900 mm výkon 1511 W</t>
  </si>
  <si>
    <t>166728710</t>
  </si>
  <si>
    <t>Otopná tělesa panelová VK dvoudesková PN 1,0 MPa, T do 110°C se dvěma přídavnými přestupními plochami výšky tělesa 600 mm stavební délky / výkonu 900 mm / 1511 W</t>
  </si>
  <si>
    <t>735152579</t>
  </si>
  <si>
    <t>Otopné těleso panelové VK dvoudeskové 2 přídavné přestupní plochy výška/délka 600/1200 mm výkon 2015 W</t>
  </si>
  <si>
    <t>1649519302</t>
  </si>
  <si>
    <t>Otopná tělesa panelová VK dvoudesková PN 1,0 MPa, T do 110°C se dvěma přídavnými přestupními plochami výšky tělesa 600 mm stavební délky / výkonu 1200 mm / 2015 W</t>
  </si>
  <si>
    <t>735152594</t>
  </si>
  <si>
    <t>Otopné těleso panelové VK dvoudeskové 2 přídavné přestupní plochy výška/délka 900/700 mm výkon 1619 W</t>
  </si>
  <si>
    <t>757772642</t>
  </si>
  <si>
    <t>Otopná tělesa panelová VK dvoudesková PN 1,0 MPa, T do 110°C se dvěma přídavnými přestupními plochami výšky tělesa 900 mm stavební délky / výkonu 700 mm / 1619 W</t>
  </si>
  <si>
    <t>735999999</t>
  </si>
  <si>
    <t>Teplovodní topný žebřík, stav. výšky 1200 mm, š. 600 mm</t>
  </si>
  <si>
    <t>-1927541354</t>
  </si>
  <si>
    <t>735999991</t>
  </si>
  <si>
    <t>montáž žebříku</t>
  </si>
  <si>
    <t>1787681808</t>
  </si>
  <si>
    <t>998735202</t>
  </si>
  <si>
    <t>Přesun hmot procentní pro otopná tělesa v objektech v přes 6 do 12 m</t>
  </si>
  <si>
    <t>178646542</t>
  </si>
  <si>
    <t>Přesun hmot pro otopná tělesa stanovený procentní sazbou (%) z ceny vodorovná dopravní vzdálenost do 50 m v objektech výšky přes 6 do 12 m</t>
  </si>
  <si>
    <t>731-a</t>
  </si>
  <si>
    <t>Ústřední vytápění - kotelny- demontáž</t>
  </si>
  <si>
    <t>731200823</t>
  </si>
  <si>
    <t>Demontáž kotle ocelového na plynná nebo kapalná paliva výkon do 25 kW</t>
  </si>
  <si>
    <t>1005556134</t>
  </si>
  <si>
    <t>Demontáž kotlů ocelových na kapalná nebo plynná paliva, o výkonu do 25 kW</t>
  </si>
  <si>
    <t>cena dle dod-10</t>
  </si>
  <si>
    <t>Demontáž kouřovodu a komínové vložky</t>
  </si>
  <si>
    <t>1735197758</t>
  </si>
  <si>
    <t>731391811</t>
  </si>
  <si>
    <t>Vypuštění vody z kotle samospádem pl kotle do 5 m2</t>
  </si>
  <si>
    <t>-1467062647</t>
  </si>
  <si>
    <t>Vypuštění vody z kotlů do kanalizace samospádem o výhřevné ploše kotlů do 5 m2</t>
  </si>
  <si>
    <t>1828240213</t>
  </si>
  <si>
    <t>733a</t>
  </si>
  <si>
    <t>Ústřední vytápění - rozvodné potrubí- demontáž</t>
  </si>
  <si>
    <t>733290801</t>
  </si>
  <si>
    <t>Demontáž potrubí měděného D do 35x1,5 mm</t>
  </si>
  <si>
    <t>-1862946065</t>
  </si>
  <si>
    <t>Demontáž potrubí z trubek měděných Ø do 35/1,5</t>
  </si>
  <si>
    <t>-1319124335</t>
  </si>
  <si>
    <t>734-a</t>
  </si>
  <si>
    <t>Ústřední vytápění - armatury-demontáž</t>
  </si>
  <si>
    <t>734200821</t>
  </si>
  <si>
    <t>Demontáž armatury závitové se dvěma závity přes G 1/2 do G 1/2</t>
  </si>
  <si>
    <t>175273084</t>
  </si>
  <si>
    <t>Demontáž armatur závitových se dvěma závity do G 1/2</t>
  </si>
  <si>
    <t>734200822</t>
  </si>
  <si>
    <t>Demontáž armatury závitové se dvěma závity přes G 1/2 do G 1</t>
  </si>
  <si>
    <t>-2072533468</t>
  </si>
  <si>
    <t>Demontáž armatur závitových se dvěma závity přes 1/2 do G 1</t>
  </si>
  <si>
    <t>-325486340</t>
  </si>
  <si>
    <t>735-a</t>
  </si>
  <si>
    <t>Ústřední vytápění - otopná tělesa-demontáž</t>
  </si>
  <si>
    <t>735151821</t>
  </si>
  <si>
    <t>Demontáž otopného tělesa panelového dvouřadého dl do 1500 mm</t>
  </si>
  <si>
    <t>-1677368267</t>
  </si>
  <si>
    <t>Demontáž otopných těles panelových dvouřadých stavební délky do 1500 mm</t>
  </si>
  <si>
    <t>735291800</t>
  </si>
  <si>
    <t>Demontáž konzoly nebo držáku otopných těles, registrů nebo konvektorů do odpadu</t>
  </si>
  <si>
    <t>1829441116</t>
  </si>
  <si>
    <t>Demontáž konzol nebo držáků otopných těles, registrů, konvektorů do odpadu</t>
  </si>
  <si>
    <t>1632506630</t>
  </si>
  <si>
    <t>cena dle dod.7</t>
  </si>
  <si>
    <t>Topná zkouška</t>
  </si>
  <si>
    <t>96870557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</si>
</sst>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29" fillId="2" borderId="0" xfId="0" applyFont="1" applyFill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4" fontId="29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4" fontId="20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4.4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KL-7-23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Stavební úpravy bytu č.4, ul. T.G.Masaryka 2320, Frýdek-Místek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Frýdek - Místek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12. 6. 2023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26.4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Frýdek-Místek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Ing. Miloslav Klich, Projekce  Kunčičky u Bašky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6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Johančíková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4.4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'D.1.4.1 - Zdravotně techn...'!J32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'D.1.4.1 - Zdravotně techn...'!P136</f>
        <v>0</v>
      </c>
      <c r="AV95" s="124">
        <f>'D.1.4.1 - Zdravotně techn...'!J35</f>
        <v>0</v>
      </c>
      <c r="AW95" s="124">
        <f>'D.1.4.1 - Zdravotně techn...'!J36</f>
        <v>0</v>
      </c>
      <c r="AX95" s="124">
        <f>'D.1.4.1 - Zdravotně techn...'!J37</f>
        <v>0</v>
      </c>
      <c r="AY95" s="124">
        <f>'D.1.4.1 - Zdravotně techn...'!J38</f>
        <v>0</v>
      </c>
      <c r="AZ95" s="124">
        <f>'D.1.4.1 - Zdravotně techn...'!F35</f>
        <v>0</v>
      </c>
      <c r="BA95" s="124">
        <f>'D.1.4.1 - Zdravotně techn...'!F36</f>
        <v>0</v>
      </c>
      <c r="BB95" s="124">
        <f>'D.1.4.1 - Zdravotně techn...'!F37</f>
        <v>0</v>
      </c>
      <c r="BC95" s="124">
        <f>'D.1.4.1 - Zdravotně techn...'!F38</f>
        <v>0</v>
      </c>
      <c r="BD95" s="126">
        <f>'D.1.4.1 - Zdravotně techn...'!F39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7" customFormat="1" ht="14.4" customHeight="1">
      <c r="A96" s="115" t="s">
        <v>80</v>
      </c>
      <c r="B96" s="116"/>
      <c r="C96" s="117"/>
      <c r="D96" s="118" t="s">
        <v>87</v>
      </c>
      <c r="E96" s="118"/>
      <c r="F96" s="118"/>
      <c r="G96" s="118"/>
      <c r="H96" s="118"/>
      <c r="I96" s="119"/>
      <c r="J96" s="118" t="s">
        <v>88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'D.1.4.2 - Zařízení pro vy...'!J32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83</v>
      </c>
      <c r="AR96" s="122"/>
      <c r="AS96" s="128">
        <v>0</v>
      </c>
      <c r="AT96" s="129">
        <f>ROUND(SUM(AV96:AW96),2)</f>
        <v>0</v>
      </c>
      <c r="AU96" s="130">
        <f>'D.1.4.2 - Zařízení pro vy...'!P135</f>
        <v>0</v>
      </c>
      <c r="AV96" s="129">
        <f>'D.1.4.2 - Zařízení pro vy...'!J35</f>
        <v>0</v>
      </c>
      <c r="AW96" s="129">
        <f>'D.1.4.2 - Zařízení pro vy...'!J36</f>
        <v>0</v>
      </c>
      <c r="AX96" s="129">
        <f>'D.1.4.2 - Zařízení pro vy...'!J37</f>
        <v>0</v>
      </c>
      <c r="AY96" s="129">
        <f>'D.1.4.2 - Zařízení pro vy...'!J38</f>
        <v>0</v>
      </c>
      <c r="AZ96" s="129">
        <f>'D.1.4.2 - Zařízení pro vy...'!F35</f>
        <v>0</v>
      </c>
      <c r="BA96" s="129">
        <f>'D.1.4.2 - Zařízení pro vy...'!F36</f>
        <v>0</v>
      </c>
      <c r="BB96" s="129">
        <f>'D.1.4.2 - Zařízení pro vy...'!F37</f>
        <v>0</v>
      </c>
      <c r="BC96" s="129">
        <f>'D.1.4.2 - Zařízení pro vy...'!F38</f>
        <v>0</v>
      </c>
      <c r="BD96" s="131">
        <f>'D.1.4.2 - Zařízení pro vy...'!F39</f>
        <v>0</v>
      </c>
      <c r="BE96" s="7"/>
      <c r="BT96" s="127" t="s">
        <v>84</v>
      </c>
      <c r="BV96" s="127" t="s">
        <v>78</v>
      </c>
      <c r="BW96" s="127" t="s">
        <v>89</v>
      </c>
      <c r="BX96" s="127" t="s">
        <v>5</v>
      </c>
      <c r="CL96" s="127" t="s">
        <v>1</v>
      </c>
      <c r="CM96" s="127" t="s">
        <v>86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dLQGa12ypzCBz/HSnOmORULaGWcbh/Cxc8qxQPAD6T3GA3cU1ZUHYhSfyIH9ouczJcfiKAuGhEUPsxDBLy/uYQ==" hashValue="uoLQmJtjkoxSRlfFdXoHxid5bh3dvllBWaCeZr4SgTf07lUaNEqR8/UzqmceTR5pTj1rG/bCY4tAhQ5PMB34C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4.1 - Zdravotně techn...'!C2" display="/"/>
    <hyperlink ref="A96" location="'D.1.4.2 - Zařízení pro 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86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4.4" customHeight="1">
      <c r="B7" s="16"/>
      <c r="E7" s="137" t="str">
        <f>'Rekapitulace stavby'!K6</f>
        <v>Stavební úpravy bytu č.4, ul. T.G.Masaryka 2320, Frýdek-Místek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6" customHeight="1">
      <c r="A9" s="34"/>
      <c r="B9" s="40"/>
      <c r="C9" s="34"/>
      <c r="D9" s="34"/>
      <c r="E9" s="138" t="s">
        <v>92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12. 6. 2023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34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.4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139" t="s">
        <v>93</v>
      </c>
      <c r="E30" s="34"/>
      <c r="F30" s="34"/>
      <c r="G30" s="34"/>
      <c r="H30" s="34"/>
      <c r="I30" s="34"/>
      <c r="J30" s="146">
        <f>J96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7" t="s">
        <v>94</v>
      </c>
      <c r="E31" s="34"/>
      <c r="F31" s="34"/>
      <c r="G31" s="34"/>
      <c r="H31" s="34"/>
      <c r="I31" s="34"/>
      <c r="J31" s="146">
        <f>J109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36</v>
      </c>
      <c r="E32" s="34"/>
      <c r="F32" s="34"/>
      <c r="G32" s="34"/>
      <c r="H32" s="34"/>
      <c r="I32" s="34"/>
      <c r="J32" s="149">
        <f>ROUND(J30 + J31,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5"/>
      <c r="E33" s="145"/>
      <c r="F33" s="145"/>
      <c r="G33" s="145"/>
      <c r="H33" s="145"/>
      <c r="I33" s="145"/>
      <c r="J33" s="145"/>
      <c r="K33" s="145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38</v>
      </c>
      <c r="G34" s="34"/>
      <c r="H34" s="34"/>
      <c r="I34" s="150" t="s">
        <v>37</v>
      </c>
      <c r="J34" s="150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40</v>
      </c>
      <c r="E35" s="136" t="s">
        <v>41</v>
      </c>
      <c r="F35" s="152">
        <f>ROUND((SUM(BE109:BE116) + SUM(BE136:BE272)),  2)</f>
        <v>0</v>
      </c>
      <c r="G35" s="34"/>
      <c r="H35" s="34"/>
      <c r="I35" s="153">
        <v>0.20999999999999999</v>
      </c>
      <c r="J35" s="152">
        <f>ROUND(((SUM(BE109:BE116) + SUM(BE136:BE272))*I35),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6" t="s">
        <v>42</v>
      </c>
      <c r="F36" s="152">
        <f>ROUND((SUM(BF109:BF116) + SUM(BF136:BF272)),  2)</f>
        <v>0</v>
      </c>
      <c r="G36" s="34"/>
      <c r="H36" s="34"/>
      <c r="I36" s="153">
        <v>0.14999999999999999</v>
      </c>
      <c r="J36" s="152">
        <f>ROUND(((SUM(BF109:BF116) + SUM(BF136:BF272))*I36),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2">
        <f>ROUND((SUM(BG109:BG116) + SUM(BG136:BG272)),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6" t="s">
        <v>44</v>
      </c>
      <c r="F38" s="152">
        <f>ROUND((SUM(BH109:BH116) + SUM(BH136:BH272)),  2)</f>
        <v>0</v>
      </c>
      <c r="G38" s="34"/>
      <c r="H38" s="34"/>
      <c r="I38" s="153">
        <v>0.14999999999999999</v>
      </c>
      <c r="J38" s="152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6" t="s">
        <v>45</v>
      </c>
      <c r="F39" s="152">
        <f>ROUND((SUM(BI109:BI116) + SUM(BI136:BI272)),  2)</f>
        <v>0</v>
      </c>
      <c r="G39" s="34"/>
      <c r="H39" s="34"/>
      <c r="I39" s="153">
        <v>0</v>
      </c>
      <c r="J39" s="152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6"/>
      <c r="J41" s="159">
        <f>SUM(J32:J39)</f>
        <v>0</v>
      </c>
      <c r="K41" s="160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4.4" customHeight="1">
      <c r="A85" s="34"/>
      <c r="B85" s="35"/>
      <c r="C85" s="36"/>
      <c r="D85" s="36"/>
      <c r="E85" s="172" t="str">
        <f>E7</f>
        <v>Stavební úpravy bytu č.4, ul. T.G.Masaryka 2320, Frýdek-Místek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6" customHeight="1">
      <c r="A87" s="34"/>
      <c r="B87" s="35"/>
      <c r="C87" s="36"/>
      <c r="D87" s="36"/>
      <c r="E87" s="72" t="str">
        <f>E9</f>
        <v>D.1.4.1 - Zdravotně technické instalace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Frýdek - Místek</v>
      </c>
      <c r="G89" s="36"/>
      <c r="H89" s="36"/>
      <c r="I89" s="28" t="s">
        <v>22</v>
      </c>
      <c r="J89" s="75" t="str">
        <f>IF(J12="","",J12)</f>
        <v>12. 6. 2023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8" customHeight="1">
      <c r="A91" s="34"/>
      <c r="B91" s="35"/>
      <c r="C91" s="28" t="s">
        <v>24</v>
      </c>
      <c r="D91" s="36"/>
      <c r="E91" s="36"/>
      <c r="F91" s="23" t="str">
        <f>E15</f>
        <v>Statutární město Frýdek-Místek</v>
      </c>
      <c r="G91" s="36"/>
      <c r="H91" s="36"/>
      <c r="I91" s="28" t="s">
        <v>30</v>
      </c>
      <c r="J91" s="32" t="str">
        <f>E21</f>
        <v xml:space="preserve">Ing. Miloslav Klich, Projekce  Kunčičky u Bašky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6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Johančíková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6" t="s">
        <v>98</v>
      </c>
      <c r="D96" s="36"/>
      <c r="E96" s="36"/>
      <c r="F96" s="36"/>
      <c r="G96" s="36"/>
      <c r="H96" s="36"/>
      <c r="I96" s="36"/>
      <c r="J96" s="106">
        <f>J136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J137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101</v>
      </c>
      <c r="E98" s="180"/>
      <c r="F98" s="180"/>
      <c r="G98" s="180"/>
      <c r="H98" s="180"/>
      <c r="I98" s="180"/>
      <c r="J98" s="181">
        <f>J154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7"/>
      <c r="C99" s="178"/>
      <c r="D99" s="179" t="s">
        <v>102</v>
      </c>
      <c r="E99" s="180"/>
      <c r="F99" s="180"/>
      <c r="G99" s="180"/>
      <c r="H99" s="180"/>
      <c r="I99" s="180"/>
      <c r="J99" s="181">
        <f>J177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103</v>
      </c>
      <c r="E100" s="180"/>
      <c r="F100" s="180"/>
      <c r="G100" s="180"/>
      <c r="H100" s="180"/>
      <c r="I100" s="180"/>
      <c r="J100" s="181">
        <f>J204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7"/>
      <c r="C101" s="178"/>
      <c r="D101" s="179" t="s">
        <v>104</v>
      </c>
      <c r="E101" s="180"/>
      <c r="F101" s="180"/>
      <c r="G101" s="180"/>
      <c r="H101" s="180"/>
      <c r="I101" s="180"/>
      <c r="J101" s="181">
        <f>J223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7"/>
      <c r="C102" s="178"/>
      <c r="D102" s="179" t="s">
        <v>105</v>
      </c>
      <c r="E102" s="180"/>
      <c r="F102" s="180"/>
      <c r="G102" s="180"/>
      <c r="H102" s="180"/>
      <c r="I102" s="180"/>
      <c r="J102" s="181">
        <f>J232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7"/>
      <c r="C103" s="178"/>
      <c r="D103" s="179" t="s">
        <v>106</v>
      </c>
      <c r="E103" s="180"/>
      <c r="F103" s="180"/>
      <c r="G103" s="180"/>
      <c r="H103" s="180"/>
      <c r="I103" s="180"/>
      <c r="J103" s="181">
        <f>J243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7"/>
      <c r="C104" s="178"/>
      <c r="D104" s="179" t="s">
        <v>107</v>
      </c>
      <c r="E104" s="180"/>
      <c r="F104" s="180"/>
      <c r="G104" s="180"/>
      <c r="H104" s="180"/>
      <c r="I104" s="180"/>
      <c r="J104" s="181">
        <f>J248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7"/>
      <c r="C105" s="178"/>
      <c r="D105" s="179" t="s">
        <v>108</v>
      </c>
      <c r="E105" s="180"/>
      <c r="F105" s="180"/>
      <c r="G105" s="180"/>
      <c r="H105" s="180"/>
      <c r="I105" s="180"/>
      <c r="J105" s="181">
        <f>J263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7"/>
      <c r="C106" s="178"/>
      <c r="D106" s="179" t="s">
        <v>109</v>
      </c>
      <c r="E106" s="180"/>
      <c r="F106" s="180"/>
      <c r="G106" s="180"/>
      <c r="H106" s="180"/>
      <c r="I106" s="180"/>
      <c r="J106" s="181">
        <f>J268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9.28" customHeight="1">
      <c r="A109" s="34"/>
      <c r="B109" s="35"/>
      <c r="C109" s="176" t="s">
        <v>110</v>
      </c>
      <c r="D109" s="36"/>
      <c r="E109" s="36"/>
      <c r="F109" s="36"/>
      <c r="G109" s="36"/>
      <c r="H109" s="36"/>
      <c r="I109" s="36"/>
      <c r="J109" s="183">
        <f>ROUND(J110 + J111 + J112 + J113 + J114 + J115,2)</f>
        <v>0</v>
      </c>
      <c r="K109" s="36"/>
      <c r="L109" s="59"/>
      <c r="N109" s="184" t="s">
        <v>40</v>
      </c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8" customHeight="1">
      <c r="A110" s="34"/>
      <c r="B110" s="35"/>
      <c r="C110" s="36"/>
      <c r="D110" s="185" t="s">
        <v>111</v>
      </c>
      <c r="E110" s="186"/>
      <c r="F110" s="186"/>
      <c r="G110" s="36"/>
      <c r="H110" s="36"/>
      <c r="I110" s="36"/>
      <c r="J110" s="187">
        <v>0</v>
      </c>
      <c r="K110" s="36"/>
      <c r="L110" s="188"/>
      <c r="M110" s="189"/>
      <c r="N110" s="190" t="s">
        <v>41</v>
      </c>
      <c r="O110" s="189"/>
      <c r="P110" s="189"/>
      <c r="Q110" s="189"/>
      <c r="R110" s="189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92" t="s">
        <v>112</v>
      </c>
      <c r="AZ110" s="189"/>
      <c r="BA110" s="189"/>
      <c r="BB110" s="189"/>
      <c r="BC110" s="189"/>
      <c r="BD110" s="189"/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2" t="s">
        <v>84</v>
      </c>
      <c r="BK110" s="189"/>
      <c r="BL110" s="189"/>
      <c r="BM110" s="189"/>
    </row>
    <row r="111" s="2" customFormat="1" ht="18" customHeight="1">
      <c r="A111" s="34"/>
      <c r="B111" s="35"/>
      <c r="C111" s="36"/>
      <c r="D111" s="185" t="s">
        <v>113</v>
      </c>
      <c r="E111" s="186"/>
      <c r="F111" s="186"/>
      <c r="G111" s="36"/>
      <c r="H111" s="36"/>
      <c r="I111" s="36"/>
      <c r="J111" s="187">
        <v>0</v>
      </c>
      <c r="K111" s="36"/>
      <c r="L111" s="188"/>
      <c r="M111" s="189"/>
      <c r="N111" s="190" t="s">
        <v>41</v>
      </c>
      <c r="O111" s="189"/>
      <c r="P111" s="189"/>
      <c r="Q111" s="189"/>
      <c r="R111" s="189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92" t="s">
        <v>112</v>
      </c>
      <c r="AZ111" s="189"/>
      <c r="BA111" s="189"/>
      <c r="BB111" s="189"/>
      <c r="BC111" s="189"/>
      <c r="BD111" s="189"/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2" t="s">
        <v>84</v>
      </c>
      <c r="BK111" s="189"/>
      <c r="BL111" s="189"/>
      <c r="BM111" s="189"/>
    </row>
    <row r="112" s="2" customFormat="1" ht="18" customHeight="1">
      <c r="A112" s="34"/>
      <c r="B112" s="35"/>
      <c r="C112" s="36"/>
      <c r="D112" s="185" t="s">
        <v>114</v>
      </c>
      <c r="E112" s="186"/>
      <c r="F112" s="186"/>
      <c r="G112" s="36"/>
      <c r="H112" s="36"/>
      <c r="I112" s="36"/>
      <c r="J112" s="187">
        <v>0</v>
      </c>
      <c r="K112" s="36"/>
      <c r="L112" s="188"/>
      <c r="M112" s="189"/>
      <c r="N112" s="190" t="s">
        <v>41</v>
      </c>
      <c r="O112" s="189"/>
      <c r="P112" s="189"/>
      <c r="Q112" s="189"/>
      <c r="R112" s="189"/>
      <c r="S112" s="191"/>
      <c r="T112" s="191"/>
      <c r="U112" s="191"/>
      <c r="V112" s="191"/>
      <c r="W112" s="191"/>
      <c r="X112" s="191"/>
      <c r="Y112" s="191"/>
      <c r="Z112" s="191"/>
      <c r="AA112" s="191"/>
      <c r="AB112" s="191"/>
      <c r="AC112" s="191"/>
      <c r="AD112" s="191"/>
      <c r="AE112" s="191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92" t="s">
        <v>112</v>
      </c>
      <c r="AZ112" s="189"/>
      <c r="BA112" s="189"/>
      <c r="BB112" s="189"/>
      <c r="BC112" s="189"/>
      <c r="BD112" s="189"/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2" t="s">
        <v>84</v>
      </c>
      <c r="BK112" s="189"/>
      <c r="BL112" s="189"/>
      <c r="BM112" s="189"/>
    </row>
    <row r="113" s="2" customFormat="1" ht="18" customHeight="1">
      <c r="A113" s="34"/>
      <c r="B113" s="35"/>
      <c r="C113" s="36"/>
      <c r="D113" s="185" t="s">
        <v>115</v>
      </c>
      <c r="E113" s="186"/>
      <c r="F113" s="186"/>
      <c r="G113" s="36"/>
      <c r="H113" s="36"/>
      <c r="I113" s="36"/>
      <c r="J113" s="187">
        <v>0</v>
      </c>
      <c r="K113" s="36"/>
      <c r="L113" s="188"/>
      <c r="M113" s="189"/>
      <c r="N113" s="190" t="s">
        <v>41</v>
      </c>
      <c r="O113" s="189"/>
      <c r="P113" s="189"/>
      <c r="Q113" s="189"/>
      <c r="R113" s="189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92" t="s">
        <v>112</v>
      </c>
      <c r="AZ113" s="189"/>
      <c r="BA113" s="189"/>
      <c r="BB113" s="189"/>
      <c r="BC113" s="189"/>
      <c r="BD113" s="189"/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2" t="s">
        <v>84</v>
      </c>
      <c r="BK113" s="189"/>
      <c r="BL113" s="189"/>
      <c r="BM113" s="189"/>
    </row>
    <row r="114" s="2" customFormat="1" ht="18" customHeight="1">
      <c r="A114" s="34"/>
      <c r="B114" s="35"/>
      <c r="C114" s="36"/>
      <c r="D114" s="185" t="s">
        <v>116</v>
      </c>
      <c r="E114" s="186"/>
      <c r="F114" s="186"/>
      <c r="G114" s="36"/>
      <c r="H114" s="36"/>
      <c r="I114" s="36"/>
      <c r="J114" s="187">
        <v>0</v>
      </c>
      <c r="K114" s="36"/>
      <c r="L114" s="188"/>
      <c r="M114" s="189"/>
      <c r="N114" s="190" t="s">
        <v>41</v>
      </c>
      <c r="O114" s="189"/>
      <c r="P114" s="189"/>
      <c r="Q114" s="189"/>
      <c r="R114" s="189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92" t="s">
        <v>112</v>
      </c>
      <c r="AZ114" s="189"/>
      <c r="BA114" s="189"/>
      <c r="BB114" s="189"/>
      <c r="BC114" s="189"/>
      <c r="BD114" s="189"/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2" t="s">
        <v>84</v>
      </c>
      <c r="BK114" s="189"/>
      <c r="BL114" s="189"/>
      <c r="BM114" s="189"/>
    </row>
    <row r="115" s="2" customFormat="1" ht="18" customHeight="1">
      <c r="A115" s="34"/>
      <c r="B115" s="35"/>
      <c r="C115" s="36"/>
      <c r="D115" s="186" t="s">
        <v>117</v>
      </c>
      <c r="E115" s="36"/>
      <c r="F115" s="36"/>
      <c r="G115" s="36"/>
      <c r="H115" s="36"/>
      <c r="I115" s="36"/>
      <c r="J115" s="187">
        <f>ROUND(J30*T115,2)</f>
        <v>0</v>
      </c>
      <c r="K115" s="36"/>
      <c r="L115" s="188"/>
      <c r="M115" s="189"/>
      <c r="N115" s="190" t="s">
        <v>41</v>
      </c>
      <c r="O115" s="189"/>
      <c r="P115" s="189"/>
      <c r="Q115" s="189"/>
      <c r="R115" s="189"/>
      <c r="S115" s="191"/>
      <c r="T115" s="191"/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92" t="s">
        <v>118</v>
      </c>
      <c r="AZ115" s="189"/>
      <c r="BA115" s="189"/>
      <c r="BB115" s="189"/>
      <c r="BC115" s="189"/>
      <c r="BD115" s="189"/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2" t="s">
        <v>84</v>
      </c>
      <c r="BK115" s="189"/>
      <c r="BL115" s="189"/>
      <c r="BM115" s="189"/>
    </row>
    <row r="116" s="2" customForma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9.28" customHeight="1">
      <c r="A117" s="34"/>
      <c r="B117" s="35"/>
      <c r="C117" s="194" t="s">
        <v>119</v>
      </c>
      <c r="D117" s="174"/>
      <c r="E117" s="174"/>
      <c r="F117" s="174"/>
      <c r="G117" s="174"/>
      <c r="H117" s="174"/>
      <c r="I117" s="174"/>
      <c r="J117" s="195">
        <f>ROUND(J96+J109,2)</f>
        <v>0</v>
      </c>
      <c r="K117" s="174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="2" customFormat="1" ht="6.96" customHeight="1">
      <c r="A122" s="34"/>
      <c r="B122" s="64"/>
      <c r="C122" s="65"/>
      <c r="D122" s="65"/>
      <c r="E122" s="65"/>
      <c r="F122" s="65"/>
      <c r="G122" s="65"/>
      <c r="H122" s="65"/>
      <c r="I122" s="65"/>
      <c r="J122" s="65"/>
      <c r="K122" s="65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4.96" customHeight="1">
      <c r="A123" s="34"/>
      <c r="B123" s="35"/>
      <c r="C123" s="19" t="s">
        <v>120</v>
      </c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16</v>
      </c>
      <c r="D125" s="36"/>
      <c r="E125" s="36"/>
      <c r="F125" s="36"/>
      <c r="G125" s="36"/>
      <c r="H125" s="36"/>
      <c r="I125" s="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4.4" customHeight="1">
      <c r="A126" s="34"/>
      <c r="B126" s="35"/>
      <c r="C126" s="36"/>
      <c r="D126" s="36"/>
      <c r="E126" s="172" t="str">
        <f>E7</f>
        <v>Stavební úpravy bytu č.4, ul. T.G.Masaryka 2320, Frýdek-Místek</v>
      </c>
      <c r="F126" s="28"/>
      <c r="G126" s="28"/>
      <c r="H126" s="28"/>
      <c r="I126" s="36"/>
      <c r="J126" s="36"/>
      <c r="K126" s="36"/>
      <c r="L126" s="59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91</v>
      </c>
      <c r="D127" s="36"/>
      <c r="E127" s="36"/>
      <c r="F127" s="36"/>
      <c r="G127" s="36"/>
      <c r="H127" s="36"/>
      <c r="I127" s="36"/>
      <c r="J127" s="36"/>
      <c r="K127" s="36"/>
      <c r="L127" s="59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6" customHeight="1">
      <c r="A128" s="34"/>
      <c r="B128" s="35"/>
      <c r="C128" s="36"/>
      <c r="D128" s="36"/>
      <c r="E128" s="72" t="str">
        <f>E9</f>
        <v>D.1.4.1 - Zdravotně technické instalace</v>
      </c>
      <c r="F128" s="36"/>
      <c r="G128" s="36"/>
      <c r="H128" s="36"/>
      <c r="I128" s="36"/>
      <c r="J128" s="36"/>
      <c r="K128" s="36"/>
      <c r="L128" s="59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9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20</v>
      </c>
      <c r="D130" s="36"/>
      <c r="E130" s="36"/>
      <c r="F130" s="23" t="str">
        <f>F12</f>
        <v>Frýdek - Místek</v>
      </c>
      <c r="G130" s="36"/>
      <c r="H130" s="36"/>
      <c r="I130" s="28" t="s">
        <v>22</v>
      </c>
      <c r="J130" s="75" t="str">
        <f>IF(J12="","",J12)</f>
        <v>12. 6. 2023</v>
      </c>
      <c r="K130" s="36"/>
      <c r="L130" s="59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9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40.8" customHeight="1">
      <c r="A132" s="34"/>
      <c r="B132" s="35"/>
      <c r="C132" s="28" t="s">
        <v>24</v>
      </c>
      <c r="D132" s="36"/>
      <c r="E132" s="36"/>
      <c r="F132" s="23" t="str">
        <f>E15</f>
        <v>Statutární město Frýdek-Místek</v>
      </c>
      <c r="G132" s="36"/>
      <c r="H132" s="36"/>
      <c r="I132" s="28" t="s">
        <v>30</v>
      </c>
      <c r="J132" s="32" t="str">
        <f>E21</f>
        <v xml:space="preserve">Ing. Miloslav Klich, Projekce  Kunčičky u Bašky</v>
      </c>
      <c r="K132" s="36"/>
      <c r="L132" s="59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5.6" customHeight="1">
      <c r="A133" s="34"/>
      <c r="B133" s="35"/>
      <c r="C133" s="28" t="s">
        <v>28</v>
      </c>
      <c r="D133" s="36"/>
      <c r="E133" s="36"/>
      <c r="F133" s="23" t="str">
        <f>IF(E18="","",E18)</f>
        <v>Vyplň údaj</v>
      </c>
      <c r="G133" s="36"/>
      <c r="H133" s="36"/>
      <c r="I133" s="28" t="s">
        <v>33</v>
      </c>
      <c r="J133" s="32" t="str">
        <f>E24</f>
        <v>Johančíková</v>
      </c>
      <c r="K133" s="36"/>
      <c r="L133" s="59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0.32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9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10" customFormat="1" ht="29.28" customHeight="1">
      <c r="A135" s="196"/>
      <c r="B135" s="197"/>
      <c r="C135" s="198" t="s">
        <v>121</v>
      </c>
      <c r="D135" s="199" t="s">
        <v>61</v>
      </c>
      <c r="E135" s="199" t="s">
        <v>57</v>
      </c>
      <c r="F135" s="199" t="s">
        <v>58</v>
      </c>
      <c r="G135" s="199" t="s">
        <v>122</v>
      </c>
      <c r="H135" s="199" t="s">
        <v>123</v>
      </c>
      <c r="I135" s="199" t="s">
        <v>124</v>
      </c>
      <c r="J135" s="200" t="s">
        <v>97</v>
      </c>
      <c r="K135" s="201" t="s">
        <v>125</v>
      </c>
      <c r="L135" s="202"/>
      <c r="M135" s="96" t="s">
        <v>1</v>
      </c>
      <c r="N135" s="97" t="s">
        <v>40</v>
      </c>
      <c r="O135" s="97" t="s">
        <v>126</v>
      </c>
      <c r="P135" s="97" t="s">
        <v>127</v>
      </c>
      <c r="Q135" s="97" t="s">
        <v>128</v>
      </c>
      <c r="R135" s="97" t="s">
        <v>129</v>
      </c>
      <c r="S135" s="97" t="s">
        <v>130</v>
      </c>
      <c r="T135" s="98" t="s">
        <v>131</v>
      </c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</row>
    <row r="136" s="2" customFormat="1" ht="22.8" customHeight="1">
      <c r="A136" s="34"/>
      <c r="B136" s="35"/>
      <c r="C136" s="103" t="s">
        <v>132</v>
      </c>
      <c r="D136" s="36"/>
      <c r="E136" s="36"/>
      <c r="F136" s="36"/>
      <c r="G136" s="36"/>
      <c r="H136" s="36"/>
      <c r="I136" s="36"/>
      <c r="J136" s="203">
        <f>BK136</f>
        <v>0</v>
      </c>
      <c r="K136" s="36"/>
      <c r="L136" s="40"/>
      <c r="M136" s="99"/>
      <c r="N136" s="204"/>
      <c r="O136" s="100"/>
      <c r="P136" s="205">
        <f>P137+P154+P177+P204+P223+P232+P243+P248+P263+P268</f>
        <v>0</v>
      </c>
      <c r="Q136" s="100"/>
      <c r="R136" s="205">
        <f>R137+R154+R177+R204+R223+R232+R243+R248+R263+R268</f>
        <v>0.16897000000000001</v>
      </c>
      <c r="S136" s="100"/>
      <c r="T136" s="206">
        <f>T137+T154+T177+T204+T223+T232+T243+T248+T263+T268</f>
        <v>0.22125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75</v>
      </c>
      <c r="AU136" s="13" t="s">
        <v>99</v>
      </c>
      <c r="BK136" s="207">
        <f>BK137+BK154+BK177+BK204+BK223+BK232+BK243+BK248+BK263+BK268</f>
        <v>0</v>
      </c>
    </row>
    <row r="137" s="11" customFormat="1" ht="25.92" customHeight="1">
      <c r="A137" s="11"/>
      <c r="B137" s="208"/>
      <c r="C137" s="209"/>
      <c r="D137" s="210" t="s">
        <v>75</v>
      </c>
      <c r="E137" s="211" t="s">
        <v>133</v>
      </c>
      <c r="F137" s="211" t="s">
        <v>134</v>
      </c>
      <c r="G137" s="209"/>
      <c r="H137" s="209"/>
      <c r="I137" s="212"/>
      <c r="J137" s="213">
        <f>BK137</f>
        <v>0</v>
      </c>
      <c r="K137" s="209"/>
      <c r="L137" s="214"/>
      <c r="M137" s="215"/>
      <c r="N137" s="216"/>
      <c r="O137" s="216"/>
      <c r="P137" s="217">
        <f>SUM(P138:P153)</f>
        <v>0</v>
      </c>
      <c r="Q137" s="216"/>
      <c r="R137" s="217">
        <f>SUM(R138:R153)</f>
        <v>0.010370000000000001</v>
      </c>
      <c r="S137" s="216"/>
      <c r="T137" s="218">
        <f>SUM(T138:T153)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9" t="s">
        <v>86</v>
      </c>
      <c r="AT137" s="220" t="s">
        <v>75</v>
      </c>
      <c r="AU137" s="220" t="s">
        <v>76</v>
      </c>
      <c r="AY137" s="219" t="s">
        <v>135</v>
      </c>
      <c r="BK137" s="221">
        <f>SUM(BK138:BK153)</f>
        <v>0</v>
      </c>
    </row>
    <row r="138" s="2" customFormat="1" ht="14.4" customHeight="1">
      <c r="A138" s="34"/>
      <c r="B138" s="35"/>
      <c r="C138" s="222" t="s">
        <v>84</v>
      </c>
      <c r="D138" s="222" t="s">
        <v>136</v>
      </c>
      <c r="E138" s="223" t="s">
        <v>137</v>
      </c>
      <c r="F138" s="224" t="s">
        <v>138</v>
      </c>
      <c r="G138" s="225" t="s">
        <v>139</v>
      </c>
      <c r="H138" s="226">
        <v>4</v>
      </c>
      <c r="I138" s="227"/>
      <c r="J138" s="228">
        <f>ROUND(I138*H138,2)</f>
        <v>0</v>
      </c>
      <c r="K138" s="229"/>
      <c r="L138" s="40"/>
      <c r="M138" s="230" t="s">
        <v>1</v>
      </c>
      <c r="N138" s="231" t="s">
        <v>41</v>
      </c>
      <c r="O138" s="87"/>
      <c r="P138" s="232">
        <f>O138*H138</f>
        <v>0</v>
      </c>
      <c r="Q138" s="232">
        <v>0.00040999999999999999</v>
      </c>
      <c r="R138" s="232">
        <f>Q138*H138</f>
        <v>0.00164</v>
      </c>
      <c r="S138" s="232">
        <v>0</v>
      </c>
      <c r="T138" s="23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34" t="s">
        <v>140</v>
      </c>
      <c r="AT138" s="234" t="s">
        <v>136</v>
      </c>
      <c r="AU138" s="234" t="s">
        <v>84</v>
      </c>
      <c r="AY138" s="13" t="s">
        <v>135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3" t="s">
        <v>84</v>
      </c>
      <c r="BK138" s="235">
        <f>ROUND(I138*H138,2)</f>
        <v>0</v>
      </c>
      <c r="BL138" s="13" t="s">
        <v>140</v>
      </c>
      <c r="BM138" s="234" t="s">
        <v>141</v>
      </c>
    </row>
    <row r="139" s="2" customFormat="1">
      <c r="A139" s="34"/>
      <c r="B139" s="35"/>
      <c r="C139" s="36"/>
      <c r="D139" s="236" t="s">
        <v>142</v>
      </c>
      <c r="E139" s="36"/>
      <c r="F139" s="237" t="s">
        <v>143</v>
      </c>
      <c r="G139" s="36"/>
      <c r="H139" s="36"/>
      <c r="I139" s="191"/>
      <c r="J139" s="36"/>
      <c r="K139" s="36"/>
      <c r="L139" s="40"/>
      <c r="M139" s="238"/>
      <c r="N139" s="239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142</v>
      </c>
      <c r="AU139" s="13" t="s">
        <v>84</v>
      </c>
    </row>
    <row r="140" s="2" customFormat="1" ht="14.4" customHeight="1">
      <c r="A140" s="34"/>
      <c r="B140" s="35"/>
      <c r="C140" s="222" t="s">
        <v>86</v>
      </c>
      <c r="D140" s="222" t="s">
        <v>136</v>
      </c>
      <c r="E140" s="223" t="s">
        <v>144</v>
      </c>
      <c r="F140" s="224" t="s">
        <v>145</v>
      </c>
      <c r="G140" s="225" t="s">
        <v>139</v>
      </c>
      <c r="H140" s="226">
        <v>3</v>
      </c>
      <c r="I140" s="227"/>
      <c r="J140" s="228">
        <f>ROUND(I140*H140,2)</f>
        <v>0</v>
      </c>
      <c r="K140" s="229"/>
      <c r="L140" s="40"/>
      <c r="M140" s="230" t="s">
        <v>1</v>
      </c>
      <c r="N140" s="231" t="s">
        <v>41</v>
      </c>
      <c r="O140" s="87"/>
      <c r="P140" s="232">
        <f>O140*H140</f>
        <v>0</v>
      </c>
      <c r="Q140" s="232">
        <v>0.00048000000000000001</v>
      </c>
      <c r="R140" s="232">
        <f>Q140*H140</f>
        <v>0.0014400000000000001</v>
      </c>
      <c r="S140" s="232">
        <v>0</v>
      </c>
      <c r="T140" s="23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34" t="s">
        <v>140</v>
      </c>
      <c r="AT140" s="234" t="s">
        <v>136</v>
      </c>
      <c r="AU140" s="234" t="s">
        <v>84</v>
      </c>
      <c r="AY140" s="13" t="s">
        <v>135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3" t="s">
        <v>84</v>
      </c>
      <c r="BK140" s="235">
        <f>ROUND(I140*H140,2)</f>
        <v>0</v>
      </c>
      <c r="BL140" s="13" t="s">
        <v>140</v>
      </c>
      <c r="BM140" s="234" t="s">
        <v>146</v>
      </c>
    </row>
    <row r="141" s="2" customFormat="1">
      <c r="A141" s="34"/>
      <c r="B141" s="35"/>
      <c r="C141" s="36"/>
      <c r="D141" s="236" t="s">
        <v>142</v>
      </c>
      <c r="E141" s="36"/>
      <c r="F141" s="237" t="s">
        <v>147</v>
      </c>
      <c r="G141" s="36"/>
      <c r="H141" s="36"/>
      <c r="I141" s="191"/>
      <c r="J141" s="36"/>
      <c r="K141" s="36"/>
      <c r="L141" s="40"/>
      <c r="M141" s="238"/>
      <c r="N141" s="239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142</v>
      </c>
      <c r="AU141" s="13" t="s">
        <v>84</v>
      </c>
    </row>
    <row r="142" s="2" customFormat="1" ht="14.4" customHeight="1">
      <c r="A142" s="34"/>
      <c r="B142" s="35"/>
      <c r="C142" s="222" t="s">
        <v>148</v>
      </c>
      <c r="D142" s="222" t="s">
        <v>136</v>
      </c>
      <c r="E142" s="223" t="s">
        <v>149</v>
      </c>
      <c r="F142" s="224" t="s">
        <v>150</v>
      </c>
      <c r="G142" s="225" t="s">
        <v>139</v>
      </c>
      <c r="H142" s="226">
        <v>5</v>
      </c>
      <c r="I142" s="227"/>
      <c r="J142" s="228">
        <f>ROUND(I142*H142,2)</f>
        <v>0</v>
      </c>
      <c r="K142" s="229"/>
      <c r="L142" s="40"/>
      <c r="M142" s="230" t="s">
        <v>1</v>
      </c>
      <c r="N142" s="231" t="s">
        <v>41</v>
      </c>
      <c r="O142" s="87"/>
      <c r="P142" s="232">
        <f>O142*H142</f>
        <v>0</v>
      </c>
      <c r="Q142" s="232">
        <v>0.00071000000000000002</v>
      </c>
      <c r="R142" s="232">
        <f>Q142*H142</f>
        <v>0.0035500000000000002</v>
      </c>
      <c r="S142" s="232">
        <v>0</v>
      </c>
      <c r="T142" s="23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34" t="s">
        <v>140</v>
      </c>
      <c r="AT142" s="234" t="s">
        <v>136</v>
      </c>
      <c r="AU142" s="234" t="s">
        <v>84</v>
      </c>
      <c r="AY142" s="13" t="s">
        <v>135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3" t="s">
        <v>84</v>
      </c>
      <c r="BK142" s="235">
        <f>ROUND(I142*H142,2)</f>
        <v>0</v>
      </c>
      <c r="BL142" s="13" t="s">
        <v>140</v>
      </c>
      <c r="BM142" s="234" t="s">
        <v>151</v>
      </c>
    </row>
    <row r="143" s="2" customFormat="1">
      <c r="A143" s="34"/>
      <c r="B143" s="35"/>
      <c r="C143" s="36"/>
      <c r="D143" s="236" t="s">
        <v>142</v>
      </c>
      <c r="E143" s="36"/>
      <c r="F143" s="237" t="s">
        <v>152</v>
      </c>
      <c r="G143" s="36"/>
      <c r="H143" s="36"/>
      <c r="I143" s="191"/>
      <c r="J143" s="36"/>
      <c r="K143" s="36"/>
      <c r="L143" s="40"/>
      <c r="M143" s="238"/>
      <c r="N143" s="239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142</v>
      </c>
      <c r="AU143" s="13" t="s">
        <v>84</v>
      </c>
    </row>
    <row r="144" s="2" customFormat="1" ht="14.4" customHeight="1">
      <c r="A144" s="34"/>
      <c r="B144" s="35"/>
      <c r="C144" s="222" t="s">
        <v>153</v>
      </c>
      <c r="D144" s="222" t="s">
        <v>136</v>
      </c>
      <c r="E144" s="223" t="s">
        <v>154</v>
      </c>
      <c r="F144" s="224" t="s">
        <v>155</v>
      </c>
      <c r="G144" s="225" t="s">
        <v>139</v>
      </c>
      <c r="H144" s="226">
        <v>1</v>
      </c>
      <c r="I144" s="227"/>
      <c r="J144" s="228">
        <f>ROUND(I144*H144,2)</f>
        <v>0</v>
      </c>
      <c r="K144" s="229"/>
      <c r="L144" s="40"/>
      <c r="M144" s="230" t="s">
        <v>1</v>
      </c>
      <c r="N144" s="231" t="s">
        <v>41</v>
      </c>
      <c r="O144" s="87"/>
      <c r="P144" s="232">
        <f>O144*H144</f>
        <v>0</v>
      </c>
      <c r="Q144" s="232">
        <v>0.0022399999999999998</v>
      </c>
      <c r="R144" s="232">
        <f>Q144*H144</f>
        <v>0.0022399999999999998</v>
      </c>
      <c r="S144" s="232">
        <v>0</v>
      </c>
      <c r="T144" s="23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34" t="s">
        <v>140</v>
      </c>
      <c r="AT144" s="234" t="s">
        <v>136</v>
      </c>
      <c r="AU144" s="234" t="s">
        <v>84</v>
      </c>
      <c r="AY144" s="13" t="s">
        <v>135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3" t="s">
        <v>84</v>
      </c>
      <c r="BK144" s="235">
        <f>ROUND(I144*H144,2)</f>
        <v>0</v>
      </c>
      <c r="BL144" s="13" t="s">
        <v>140</v>
      </c>
      <c r="BM144" s="234" t="s">
        <v>156</v>
      </c>
    </row>
    <row r="145" s="2" customFormat="1">
      <c r="A145" s="34"/>
      <c r="B145" s="35"/>
      <c r="C145" s="36"/>
      <c r="D145" s="236" t="s">
        <v>142</v>
      </c>
      <c r="E145" s="36"/>
      <c r="F145" s="237" t="s">
        <v>157</v>
      </c>
      <c r="G145" s="36"/>
      <c r="H145" s="36"/>
      <c r="I145" s="191"/>
      <c r="J145" s="36"/>
      <c r="K145" s="36"/>
      <c r="L145" s="40"/>
      <c r="M145" s="238"/>
      <c r="N145" s="239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142</v>
      </c>
      <c r="AU145" s="13" t="s">
        <v>84</v>
      </c>
    </row>
    <row r="146" s="2" customFormat="1" ht="19.8" customHeight="1">
      <c r="A146" s="34"/>
      <c r="B146" s="35"/>
      <c r="C146" s="222" t="s">
        <v>158</v>
      </c>
      <c r="D146" s="222" t="s">
        <v>136</v>
      </c>
      <c r="E146" s="223" t="s">
        <v>159</v>
      </c>
      <c r="F146" s="224" t="s">
        <v>160</v>
      </c>
      <c r="G146" s="225" t="s">
        <v>161</v>
      </c>
      <c r="H146" s="226">
        <v>3</v>
      </c>
      <c r="I146" s="227"/>
      <c r="J146" s="228">
        <f>ROUND(I146*H146,2)</f>
        <v>0</v>
      </c>
      <c r="K146" s="229"/>
      <c r="L146" s="40"/>
      <c r="M146" s="230" t="s">
        <v>1</v>
      </c>
      <c r="N146" s="231" t="s">
        <v>41</v>
      </c>
      <c r="O146" s="87"/>
      <c r="P146" s="232">
        <f>O146*H146</f>
        <v>0</v>
      </c>
      <c r="Q146" s="232">
        <v>0.00050000000000000001</v>
      </c>
      <c r="R146" s="232">
        <f>Q146*H146</f>
        <v>0.0015</v>
      </c>
      <c r="S146" s="232">
        <v>0</v>
      </c>
      <c r="T146" s="23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34" t="s">
        <v>140</v>
      </c>
      <c r="AT146" s="234" t="s">
        <v>136</v>
      </c>
      <c r="AU146" s="234" t="s">
        <v>84</v>
      </c>
      <c r="AY146" s="13" t="s">
        <v>135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3" t="s">
        <v>84</v>
      </c>
      <c r="BK146" s="235">
        <f>ROUND(I146*H146,2)</f>
        <v>0</v>
      </c>
      <c r="BL146" s="13" t="s">
        <v>140</v>
      </c>
      <c r="BM146" s="234" t="s">
        <v>162</v>
      </c>
    </row>
    <row r="147" s="2" customFormat="1">
      <c r="A147" s="34"/>
      <c r="B147" s="35"/>
      <c r="C147" s="36"/>
      <c r="D147" s="236" t="s">
        <v>142</v>
      </c>
      <c r="E147" s="36"/>
      <c r="F147" s="237" t="s">
        <v>163</v>
      </c>
      <c r="G147" s="36"/>
      <c r="H147" s="36"/>
      <c r="I147" s="191"/>
      <c r="J147" s="36"/>
      <c r="K147" s="36"/>
      <c r="L147" s="40"/>
      <c r="M147" s="238"/>
      <c r="N147" s="239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142</v>
      </c>
      <c r="AU147" s="13" t="s">
        <v>84</v>
      </c>
    </row>
    <row r="148" s="2" customFormat="1" ht="19.8" customHeight="1">
      <c r="A148" s="34"/>
      <c r="B148" s="35"/>
      <c r="C148" s="222" t="s">
        <v>164</v>
      </c>
      <c r="D148" s="222" t="s">
        <v>136</v>
      </c>
      <c r="E148" s="223" t="s">
        <v>165</v>
      </c>
      <c r="F148" s="224" t="s">
        <v>166</v>
      </c>
      <c r="G148" s="225" t="s">
        <v>139</v>
      </c>
      <c r="H148" s="226">
        <v>13</v>
      </c>
      <c r="I148" s="227"/>
      <c r="J148" s="228">
        <f>ROUND(I148*H148,2)</f>
        <v>0</v>
      </c>
      <c r="K148" s="229"/>
      <c r="L148" s="40"/>
      <c r="M148" s="230" t="s">
        <v>1</v>
      </c>
      <c r="N148" s="231" t="s">
        <v>41</v>
      </c>
      <c r="O148" s="87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34" t="s">
        <v>140</v>
      </c>
      <c r="AT148" s="234" t="s">
        <v>136</v>
      </c>
      <c r="AU148" s="234" t="s">
        <v>84</v>
      </c>
      <c r="AY148" s="13" t="s">
        <v>135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3" t="s">
        <v>84</v>
      </c>
      <c r="BK148" s="235">
        <f>ROUND(I148*H148,2)</f>
        <v>0</v>
      </c>
      <c r="BL148" s="13" t="s">
        <v>140</v>
      </c>
      <c r="BM148" s="234" t="s">
        <v>167</v>
      </c>
    </row>
    <row r="149" s="2" customFormat="1">
      <c r="A149" s="34"/>
      <c r="B149" s="35"/>
      <c r="C149" s="36"/>
      <c r="D149" s="236" t="s">
        <v>142</v>
      </c>
      <c r="E149" s="36"/>
      <c r="F149" s="237" t="s">
        <v>168</v>
      </c>
      <c r="G149" s="36"/>
      <c r="H149" s="36"/>
      <c r="I149" s="191"/>
      <c r="J149" s="36"/>
      <c r="K149" s="36"/>
      <c r="L149" s="40"/>
      <c r="M149" s="238"/>
      <c r="N149" s="239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142</v>
      </c>
      <c r="AU149" s="13" t="s">
        <v>84</v>
      </c>
    </row>
    <row r="150" s="2" customFormat="1" ht="22.2" customHeight="1">
      <c r="A150" s="34"/>
      <c r="B150" s="35"/>
      <c r="C150" s="222" t="s">
        <v>169</v>
      </c>
      <c r="D150" s="222" t="s">
        <v>136</v>
      </c>
      <c r="E150" s="223" t="s">
        <v>170</v>
      </c>
      <c r="F150" s="224" t="s">
        <v>171</v>
      </c>
      <c r="G150" s="225" t="s">
        <v>172</v>
      </c>
      <c r="H150" s="226">
        <v>1</v>
      </c>
      <c r="I150" s="227"/>
      <c r="J150" s="228">
        <f>ROUND(I150*H150,2)</f>
        <v>0</v>
      </c>
      <c r="K150" s="229"/>
      <c r="L150" s="40"/>
      <c r="M150" s="230" t="s">
        <v>1</v>
      </c>
      <c r="N150" s="231" t="s">
        <v>41</v>
      </c>
      <c r="O150" s="87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34" t="s">
        <v>140</v>
      </c>
      <c r="AT150" s="234" t="s">
        <v>136</v>
      </c>
      <c r="AU150" s="234" t="s">
        <v>84</v>
      </c>
      <c r="AY150" s="13" t="s">
        <v>135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3" t="s">
        <v>84</v>
      </c>
      <c r="BK150" s="235">
        <f>ROUND(I150*H150,2)</f>
        <v>0</v>
      </c>
      <c r="BL150" s="13" t="s">
        <v>140</v>
      </c>
      <c r="BM150" s="234" t="s">
        <v>173</v>
      </c>
    </row>
    <row r="151" s="2" customFormat="1">
      <c r="A151" s="34"/>
      <c r="B151" s="35"/>
      <c r="C151" s="36"/>
      <c r="D151" s="236" t="s">
        <v>142</v>
      </c>
      <c r="E151" s="36"/>
      <c r="F151" s="237" t="s">
        <v>171</v>
      </c>
      <c r="G151" s="36"/>
      <c r="H151" s="36"/>
      <c r="I151" s="191"/>
      <c r="J151" s="36"/>
      <c r="K151" s="36"/>
      <c r="L151" s="40"/>
      <c r="M151" s="238"/>
      <c r="N151" s="239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142</v>
      </c>
      <c r="AU151" s="13" t="s">
        <v>84</v>
      </c>
    </row>
    <row r="152" s="2" customFormat="1" ht="22.2" customHeight="1">
      <c r="A152" s="34"/>
      <c r="B152" s="35"/>
      <c r="C152" s="222" t="s">
        <v>174</v>
      </c>
      <c r="D152" s="222" t="s">
        <v>136</v>
      </c>
      <c r="E152" s="223" t="s">
        <v>175</v>
      </c>
      <c r="F152" s="224" t="s">
        <v>176</v>
      </c>
      <c r="G152" s="225" t="s">
        <v>177</v>
      </c>
      <c r="H152" s="240"/>
      <c r="I152" s="227"/>
      <c r="J152" s="228">
        <f>ROUND(I152*H152,2)</f>
        <v>0</v>
      </c>
      <c r="K152" s="229"/>
      <c r="L152" s="40"/>
      <c r="M152" s="230" t="s">
        <v>1</v>
      </c>
      <c r="N152" s="231" t="s">
        <v>41</v>
      </c>
      <c r="O152" s="87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34" t="s">
        <v>140</v>
      </c>
      <c r="AT152" s="234" t="s">
        <v>136</v>
      </c>
      <c r="AU152" s="234" t="s">
        <v>84</v>
      </c>
      <c r="AY152" s="13" t="s">
        <v>135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3" t="s">
        <v>84</v>
      </c>
      <c r="BK152" s="235">
        <f>ROUND(I152*H152,2)</f>
        <v>0</v>
      </c>
      <c r="BL152" s="13" t="s">
        <v>140</v>
      </c>
      <c r="BM152" s="234" t="s">
        <v>178</v>
      </c>
    </row>
    <row r="153" s="2" customFormat="1">
      <c r="A153" s="34"/>
      <c r="B153" s="35"/>
      <c r="C153" s="36"/>
      <c r="D153" s="236" t="s">
        <v>142</v>
      </c>
      <c r="E153" s="36"/>
      <c r="F153" s="237" t="s">
        <v>179</v>
      </c>
      <c r="G153" s="36"/>
      <c r="H153" s="36"/>
      <c r="I153" s="191"/>
      <c r="J153" s="36"/>
      <c r="K153" s="36"/>
      <c r="L153" s="40"/>
      <c r="M153" s="238"/>
      <c r="N153" s="239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142</v>
      </c>
      <c r="AU153" s="13" t="s">
        <v>84</v>
      </c>
    </row>
    <row r="154" s="11" customFormat="1" ht="25.92" customHeight="1">
      <c r="A154" s="11"/>
      <c r="B154" s="208"/>
      <c r="C154" s="209"/>
      <c r="D154" s="210" t="s">
        <v>75</v>
      </c>
      <c r="E154" s="211" t="s">
        <v>180</v>
      </c>
      <c r="F154" s="211" t="s">
        <v>181</v>
      </c>
      <c r="G154" s="209"/>
      <c r="H154" s="209"/>
      <c r="I154" s="212"/>
      <c r="J154" s="213">
        <f>BK154</f>
        <v>0</v>
      </c>
      <c r="K154" s="209"/>
      <c r="L154" s="214"/>
      <c r="M154" s="215"/>
      <c r="N154" s="216"/>
      <c r="O154" s="216"/>
      <c r="P154" s="217">
        <f>SUM(P155:P176)</f>
        <v>0</v>
      </c>
      <c r="Q154" s="216"/>
      <c r="R154" s="217">
        <f>SUM(R155:R176)</f>
        <v>0.032780000000000004</v>
      </c>
      <c r="S154" s="216"/>
      <c r="T154" s="218">
        <f>SUM(T155:T176)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9" t="s">
        <v>86</v>
      </c>
      <c r="AT154" s="220" t="s">
        <v>75</v>
      </c>
      <c r="AU154" s="220" t="s">
        <v>76</v>
      </c>
      <c r="AY154" s="219" t="s">
        <v>135</v>
      </c>
      <c r="BK154" s="221">
        <f>SUM(BK155:BK176)</f>
        <v>0</v>
      </c>
    </row>
    <row r="155" s="2" customFormat="1" ht="22.2" customHeight="1">
      <c r="A155" s="34"/>
      <c r="B155" s="35"/>
      <c r="C155" s="222" t="s">
        <v>182</v>
      </c>
      <c r="D155" s="222" t="s">
        <v>136</v>
      </c>
      <c r="E155" s="223" t="s">
        <v>183</v>
      </c>
      <c r="F155" s="224" t="s">
        <v>184</v>
      </c>
      <c r="G155" s="225" t="s">
        <v>139</v>
      </c>
      <c r="H155" s="226">
        <v>22</v>
      </c>
      <c r="I155" s="227"/>
      <c r="J155" s="228">
        <f>ROUND(I155*H155,2)</f>
        <v>0</v>
      </c>
      <c r="K155" s="229"/>
      <c r="L155" s="40"/>
      <c r="M155" s="230" t="s">
        <v>1</v>
      </c>
      <c r="N155" s="231" t="s">
        <v>41</v>
      </c>
      <c r="O155" s="87"/>
      <c r="P155" s="232">
        <f>O155*H155</f>
        <v>0</v>
      </c>
      <c r="Q155" s="232">
        <v>0.00084000000000000003</v>
      </c>
      <c r="R155" s="232">
        <f>Q155*H155</f>
        <v>0.01848</v>
      </c>
      <c r="S155" s="232">
        <v>0</v>
      </c>
      <c r="T155" s="23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34" t="s">
        <v>140</v>
      </c>
      <c r="AT155" s="234" t="s">
        <v>136</v>
      </c>
      <c r="AU155" s="234" t="s">
        <v>84</v>
      </c>
      <c r="AY155" s="13" t="s">
        <v>135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3" t="s">
        <v>84</v>
      </c>
      <c r="BK155" s="235">
        <f>ROUND(I155*H155,2)</f>
        <v>0</v>
      </c>
      <c r="BL155" s="13" t="s">
        <v>140</v>
      </c>
      <c r="BM155" s="234" t="s">
        <v>185</v>
      </c>
    </row>
    <row r="156" s="2" customFormat="1">
      <c r="A156" s="34"/>
      <c r="B156" s="35"/>
      <c r="C156" s="36"/>
      <c r="D156" s="236" t="s">
        <v>142</v>
      </c>
      <c r="E156" s="36"/>
      <c r="F156" s="237" t="s">
        <v>186</v>
      </c>
      <c r="G156" s="36"/>
      <c r="H156" s="36"/>
      <c r="I156" s="191"/>
      <c r="J156" s="36"/>
      <c r="K156" s="36"/>
      <c r="L156" s="40"/>
      <c r="M156" s="238"/>
      <c r="N156" s="23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142</v>
      </c>
      <c r="AU156" s="13" t="s">
        <v>84</v>
      </c>
    </row>
    <row r="157" s="2" customFormat="1" ht="22.2" customHeight="1">
      <c r="A157" s="34"/>
      <c r="B157" s="35"/>
      <c r="C157" s="222" t="s">
        <v>187</v>
      </c>
      <c r="D157" s="222" t="s">
        <v>136</v>
      </c>
      <c r="E157" s="223" t="s">
        <v>188</v>
      </c>
      <c r="F157" s="224" t="s">
        <v>189</v>
      </c>
      <c r="G157" s="225" t="s">
        <v>172</v>
      </c>
      <c r="H157" s="226">
        <v>1</v>
      </c>
      <c r="I157" s="227"/>
      <c r="J157" s="228">
        <f>ROUND(I157*H157,2)</f>
        <v>0</v>
      </c>
      <c r="K157" s="229"/>
      <c r="L157" s="40"/>
      <c r="M157" s="230" t="s">
        <v>1</v>
      </c>
      <c r="N157" s="231" t="s">
        <v>41</v>
      </c>
      <c r="O157" s="87"/>
      <c r="P157" s="232">
        <f>O157*H157</f>
        <v>0</v>
      </c>
      <c r="Q157" s="232">
        <v>0</v>
      </c>
      <c r="R157" s="232">
        <f>Q157*H157</f>
        <v>0</v>
      </c>
      <c r="S157" s="232">
        <v>0</v>
      </c>
      <c r="T157" s="23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34" t="s">
        <v>140</v>
      </c>
      <c r="AT157" s="234" t="s">
        <v>136</v>
      </c>
      <c r="AU157" s="234" t="s">
        <v>84</v>
      </c>
      <c r="AY157" s="13" t="s">
        <v>135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3" t="s">
        <v>84</v>
      </c>
      <c r="BK157" s="235">
        <f>ROUND(I157*H157,2)</f>
        <v>0</v>
      </c>
      <c r="BL157" s="13" t="s">
        <v>140</v>
      </c>
      <c r="BM157" s="234" t="s">
        <v>190</v>
      </c>
    </row>
    <row r="158" s="2" customFormat="1">
      <c r="A158" s="34"/>
      <c r="B158" s="35"/>
      <c r="C158" s="36"/>
      <c r="D158" s="236" t="s">
        <v>142</v>
      </c>
      <c r="E158" s="36"/>
      <c r="F158" s="237" t="s">
        <v>191</v>
      </c>
      <c r="G158" s="36"/>
      <c r="H158" s="36"/>
      <c r="I158" s="191"/>
      <c r="J158" s="36"/>
      <c r="K158" s="36"/>
      <c r="L158" s="40"/>
      <c r="M158" s="238"/>
      <c r="N158" s="23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142</v>
      </c>
      <c r="AU158" s="13" t="s">
        <v>84</v>
      </c>
    </row>
    <row r="159" s="2" customFormat="1" ht="30" customHeight="1">
      <c r="A159" s="34"/>
      <c r="B159" s="35"/>
      <c r="C159" s="222" t="s">
        <v>192</v>
      </c>
      <c r="D159" s="222" t="s">
        <v>136</v>
      </c>
      <c r="E159" s="223" t="s">
        <v>193</v>
      </c>
      <c r="F159" s="224" t="s">
        <v>194</v>
      </c>
      <c r="G159" s="225" t="s">
        <v>139</v>
      </c>
      <c r="H159" s="226">
        <v>22</v>
      </c>
      <c r="I159" s="227"/>
      <c r="J159" s="228">
        <f>ROUND(I159*H159,2)</f>
        <v>0</v>
      </c>
      <c r="K159" s="229"/>
      <c r="L159" s="40"/>
      <c r="M159" s="230" t="s">
        <v>1</v>
      </c>
      <c r="N159" s="231" t="s">
        <v>41</v>
      </c>
      <c r="O159" s="87"/>
      <c r="P159" s="232">
        <f>O159*H159</f>
        <v>0</v>
      </c>
      <c r="Q159" s="232">
        <v>6.9999999999999994E-05</v>
      </c>
      <c r="R159" s="232">
        <f>Q159*H159</f>
        <v>0.0015399999999999999</v>
      </c>
      <c r="S159" s="232">
        <v>0</v>
      </c>
      <c r="T159" s="23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34" t="s">
        <v>140</v>
      </c>
      <c r="AT159" s="234" t="s">
        <v>136</v>
      </c>
      <c r="AU159" s="234" t="s">
        <v>84</v>
      </c>
      <c r="AY159" s="13" t="s">
        <v>135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3" t="s">
        <v>84</v>
      </c>
      <c r="BK159" s="235">
        <f>ROUND(I159*H159,2)</f>
        <v>0</v>
      </c>
      <c r="BL159" s="13" t="s">
        <v>140</v>
      </c>
      <c r="BM159" s="234" t="s">
        <v>195</v>
      </c>
    </row>
    <row r="160" s="2" customFormat="1">
      <c r="A160" s="34"/>
      <c r="B160" s="35"/>
      <c r="C160" s="36"/>
      <c r="D160" s="236" t="s">
        <v>142</v>
      </c>
      <c r="E160" s="36"/>
      <c r="F160" s="237" t="s">
        <v>196</v>
      </c>
      <c r="G160" s="36"/>
      <c r="H160" s="36"/>
      <c r="I160" s="191"/>
      <c r="J160" s="36"/>
      <c r="K160" s="36"/>
      <c r="L160" s="40"/>
      <c r="M160" s="238"/>
      <c r="N160" s="23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142</v>
      </c>
      <c r="AU160" s="13" t="s">
        <v>84</v>
      </c>
    </row>
    <row r="161" s="2" customFormat="1" ht="19.8" customHeight="1">
      <c r="A161" s="34"/>
      <c r="B161" s="35"/>
      <c r="C161" s="222" t="s">
        <v>197</v>
      </c>
      <c r="D161" s="222" t="s">
        <v>136</v>
      </c>
      <c r="E161" s="223" t="s">
        <v>198</v>
      </c>
      <c r="F161" s="224" t="s">
        <v>199</v>
      </c>
      <c r="G161" s="225" t="s">
        <v>161</v>
      </c>
      <c r="H161" s="226">
        <v>3</v>
      </c>
      <c r="I161" s="227"/>
      <c r="J161" s="228">
        <f>ROUND(I161*H161,2)</f>
        <v>0</v>
      </c>
      <c r="K161" s="229"/>
      <c r="L161" s="40"/>
      <c r="M161" s="230" t="s">
        <v>1</v>
      </c>
      <c r="N161" s="231" t="s">
        <v>41</v>
      </c>
      <c r="O161" s="87"/>
      <c r="P161" s="232">
        <f>O161*H161</f>
        <v>0</v>
      </c>
      <c r="Q161" s="232">
        <v>0.00012999999999999999</v>
      </c>
      <c r="R161" s="232">
        <f>Q161*H161</f>
        <v>0.00038999999999999994</v>
      </c>
      <c r="S161" s="232">
        <v>0</v>
      </c>
      <c r="T161" s="23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34" t="s">
        <v>140</v>
      </c>
      <c r="AT161" s="234" t="s">
        <v>136</v>
      </c>
      <c r="AU161" s="234" t="s">
        <v>84</v>
      </c>
      <c r="AY161" s="13" t="s">
        <v>135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3" t="s">
        <v>84</v>
      </c>
      <c r="BK161" s="235">
        <f>ROUND(I161*H161,2)</f>
        <v>0</v>
      </c>
      <c r="BL161" s="13" t="s">
        <v>140</v>
      </c>
      <c r="BM161" s="234" t="s">
        <v>200</v>
      </c>
    </row>
    <row r="162" s="2" customFormat="1">
      <c r="A162" s="34"/>
      <c r="B162" s="35"/>
      <c r="C162" s="36"/>
      <c r="D162" s="236" t="s">
        <v>142</v>
      </c>
      <c r="E162" s="36"/>
      <c r="F162" s="237" t="s">
        <v>201</v>
      </c>
      <c r="G162" s="36"/>
      <c r="H162" s="36"/>
      <c r="I162" s="191"/>
      <c r="J162" s="36"/>
      <c r="K162" s="36"/>
      <c r="L162" s="40"/>
      <c r="M162" s="238"/>
      <c r="N162" s="23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142</v>
      </c>
      <c r="AU162" s="13" t="s">
        <v>84</v>
      </c>
    </row>
    <row r="163" s="2" customFormat="1" ht="14.4" customHeight="1">
      <c r="A163" s="34"/>
      <c r="B163" s="35"/>
      <c r="C163" s="222" t="s">
        <v>202</v>
      </c>
      <c r="D163" s="222" t="s">
        <v>136</v>
      </c>
      <c r="E163" s="223" t="s">
        <v>203</v>
      </c>
      <c r="F163" s="224" t="s">
        <v>204</v>
      </c>
      <c r="G163" s="225" t="s">
        <v>205</v>
      </c>
      <c r="H163" s="226">
        <v>3</v>
      </c>
      <c r="I163" s="227"/>
      <c r="J163" s="228">
        <f>ROUND(I163*H163,2)</f>
        <v>0</v>
      </c>
      <c r="K163" s="229"/>
      <c r="L163" s="40"/>
      <c r="M163" s="230" t="s">
        <v>1</v>
      </c>
      <c r="N163" s="231" t="s">
        <v>41</v>
      </c>
      <c r="O163" s="87"/>
      <c r="P163" s="232">
        <f>O163*H163</f>
        <v>0</v>
      </c>
      <c r="Q163" s="232">
        <v>0.00025000000000000001</v>
      </c>
      <c r="R163" s="232">
        <f>Q163*H163</f>
        <v>0.00075000000000000002</v>
      </c>
      <c r="S163" s="232">
        <v>0</v>
      </c>
      <c r="T163" s="23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34" t="s">
        <v>140</v>
      </c>
      <c r="AT163" s="234" t="s">
        <v>136</v>
      </c>
      <c r="AU163" s="234" t="s">
        <v>84</v>
      </c>
      <c r="AY163" s="13" t="s">
        <v>135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3" t="s">
        <v>84</v>
      </c>
      <c r="BK163" s="235">
        <f>ROUND(I163*H163,2)</f>
        <v>0</v>
      </c>
      <c r="BL163" s="13" t="s">
        <v>140</v>
      </c>
      <c r="BM163" s="234" t="s">
        <v>206</v>
      </c>
    </row>
    <row r="164" s="2" customFormat="1">
      <c r="A164" s="34"/>
      <c r="B164" s="35"/>
      <c r="C164" s="36"/>
      <c r="D164" s="236" t="s">
        <v>142</v>
      </c>
      <c r="E164" s="36"/>
      <c r="F164" s="237" t="s">
        <v>207</v>
      </c>
      <c r="G164" s="36"/>
      <c r="H164" s="36"/>
      <c r="I164" s="191"/>
      <c r="J164" s="36"/>
      <c r="K164" s="36"/>
      <c r="L164" s="40"/>
      <c r="M164" s="238"/>
      <c r="N164" s="23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142</v>
      </c>
      <c r="AU164" s="13" t="s">
        <v>84</v>
      </c>
    </row>
    <row r="165" s="2" customFormat="1" ht="14.4" customHeight="1">
      <c r="A165" s="34"/>
      <c r="B165" s="35"/>
      <c r="C165" s="222" t="s">
        <v>208</v>
      </c>
      <c r="D165" s="222" t="s">
        <v>136</v>
      </c>
      <c r="E165" s="223" t="s">
        <v>209</v>
      </c>
      <c r="F165" s="224" t="s">
        <v>210</v>
      </c>
      <c r="G165" s="225" t="s">
        <v>161</v>
      </c>
      <c r="H165" s="226">
        <v>2</v>
      </c>
      <c r="I165" s="227"/>
      <c r="J165" s="228">
        <f>ROUND(I165*H165,2)</f>
        <v>0</v>
      </c>
      <c r="K165" s="229"/>
      <c r="L165" s="40"/>
      <c r="M165" s="230" t="s">
        <v>1</v>
      </c>
      <c r="N165" s="231" t="s">
        <v>41</v>
      </c>
      <c r="O165" s="87"/>
      <c r="P165" s="232">
        <f>O165*H165</f>
        <v>0</v>
      </c>
      <c r="Q165" s="232">
        <v>0.00109</v>
      </c>
      <c r="R165" s="232">
        <f>Q165*H165</f>
        <v>0.0021800000000000001</v>
      </c>
      <c r="S165" s="232">
        <v>0</v>
      </c>
      <c r="T165" s="23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34" t="s">
        <v>140</v>
      </c>
      <c r="AT165" s="234" t="s">
        <v>136</v>
      </c>
      <c r="AU165" s="234" t="s">
        <v>84</v>
      </c>
      <c r="AY165" s="13" t="s">
        <v>135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3" t="s">
        <v>84</v>
      </c>
      <c r="BK165" s="235">
        <f>ROUND(I165*H165,2)</f>
        <v>0</v>
      </c>
      <c r="BL165" s="13" t="s">
        <v>140</v>
      </c>
      <c r="BM165" s="234" t="s">
        <v>211</v>
      </c>
    </row>
    <row r="166" s="2" customFormat="1">
      <c r="A166" s="34"/>
      <c r="B166" s="35"/>
      <c r="C166" s="36"/>
      <c r="D166" s="236" t="s">
        <v>142</v>
      </c>
      <c r="E166" s="36"/>
      <c r="F166" s="237" t="s">
        <v>212</v>
      </c>
      <c r="G166" s="36"/>
      <c r="H166" s="36"/>
      <c r="I166" s="191"/>
      <c r="J166" s="36"/>
      <c r="K166" s="36"/>
      <c r="L166" s="40"/>
      <c r="M166" s="238"/>
      <c r="N166" s="23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142</v>
      </c>
      <c r="AU166" s="13" t="s">
        <v>84</v>
      </c>
    </row>
    <row r="167" s="2" customFormat="1" ht="19.8" customHeight="1">
      <c r="A167" s="34"/>
      <c r="B167" s="35"/>
      <c r="C167" s="222" t="s">
        <v>213</v>
      </c>
      <c r="D167" s="222" t="s">
        <v>136</v>
      </c>
      <c r="E167" s="223" t="s">
        <v>214</v>
      </c>
      <c r="F167" s="224" t="s">
        <v>215</v>
      </c>
      <c r="G167" s="225" t="s">
        <v>161</v>
      </c>
      <c r="H167" s="226">
        <v>2</v>
      </c>
      <c r="I167" s="227"/>
      <c r="J167" s="228">
        <f>ROUND(I167*H167,2)</f>
        <v>0</v>
      </c>
      <c r="K167" s="229"/>
      <c r="L167" s="40"/>
      <c r="M167" s="230" t="s">
        <v>1</v>
      </c>
      <c r="N167" s="231" t="s">
        <v>41</v>
      </c>
      <c r="O167" s="87"/>
      <c r="P167" s="232">
        <f>O167*H167</f>
        <v>0</v>
      </c>
      <c r="Q167" s="232">
        <v>0.00021000000000000001</v>
      </c>
      <c r="R167" s="232">
        <f>Q167*H167</f>
        <v>0.00042000000000000002</v>
      </c>
      <c r="S167" s="232">
        <v>0</v>
      </c>
      <c r="T167" s="23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34" t="s">
        <v>140</v>
      </c>
      <c r="AT167" s="234" t="s">
        <v>136</v>
      </c>
      <c r="AU167" s="234" t="s">
        <v>84</v>
      </c>
      <c r="AY167" s="13" t="s">
        <v>135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3" t="s">
        <v>84</v>
      </c>
      <c r="BK167" s="235">
        <f>ROUND(I167*H167,2)</f>
        <v>0</v>
      </c>
      <c r="BL167" s="13" t="s">
        <v>140</v>
      </c>
      <c r="BM167" s="234" t="s">
        <v>216</v>
      </c>
    </row>
    <row r="168" s="2" customFormat="1">
      <c r="A168" s="34"/>
      <c r="B168" s="35"/>
      <c r="C168" s="36"/>
      <c r="D168" s="236" t="s">
        <v>142</v>
      </c>
      <c r="E168" s="36"/>
      <c r="F168" s="237" t="s">
        <v>217</v>
      </c>
      <c r="G168" s="36"/>
      <c r="H168" s="36"/>
      <c r="I168" s="191"/>
      <c r="J168" s="36"/>
      <c r="K168" s="36"/>
      <c r="L168" s="40"/>
      <c r="M168" s="238"/>
      <c r="N168" s="23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142</v>
      </c>
      <c r="AU168" s="13" t="s">
        <v>84</v>
      </c>
    </row>
    <row r="169" s="2" customFormat="1" ht="22.2" customHeight="1">
      <c r="A169" s="34"/>
      <c r="B169" s="35"/>
      <c r="C169" s="222" t="s">
        <v>8</v>
      </c>
      <c r="D169" s="222" t="s">
        <v>136</v>
      </c>
      <c r="E169" s="223" t="s">
        <v>218</v>
      </c>
      <c r="F169" s="224" t="s">
        <v>219</v>
      </c>
      <c r="G169" s="225" t="s">
        <v>139</v>
      </c>
      <c r="H169" s="226">
        <v>22</v>
      </c>
      <c r="I169" s="227"/>
      <c r="J169" s="228">
        <f>ROUND(I169*H169,2)</f>
        <v>0</v>
      </c>
      <c r="K169" s="229"/>
      <c r="L169" s="40"/>
      <c r="M169" s="230" t="s">
        <v>1</v>
      </c>
      <c r="N169" s="231" t="s">
        <v>41</v>
      </c>
      <c r="O169" s="87"/>
      <c r="P169" s="232">
        <f>O169*H169</f>
        <v>0</v>
      </c>
      <c r="Q169" s="232">
        <v>0.00040000000000000002</v>
      </c>
      <c r="R169" s="232">
        <f>Q169*H169</f>
        <v>0.0088000000000000005</v>
      </c>
      <c r="S169" s="232">
        <v>0</v>
      </c>
      <c r="T169" s="23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34" t="s">
        <v>140</v>
      </c>
      <c r="AT169" s="234" t="s">
        <v>136</v>
      </c>
      <c r="AU169" s="234" t="s">
        <v>84</v>
      </c>
      <c r="AY169" s="13" t="s">
        <v>135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3" t="s">
        <v>84</v>
      </c>
      <c r="BK169" s="235">
        <f>ROUND(I169*H169,2)</f>
        <v>0</v>
      </c>
      <c r="BL169" s="13" t="s">
        <v>140</v>
      </c>
      <c r="BM169" s="234" t="s">
        <v>220</v>
      </c>
    </row>
    <row r="170" s="2" customFormat="1">
      <c r="A170" s="34"/>
      <c r="B170" s="35"/>
      <c r="C170" s="36"/>
      <c r="D170" s="236" t="s">
        <v>142</v>
      </c>
      <c r="E170" s="36"/>
      <c r="F170" s="237" t="s">
        <v>221</v>
      </c>
      <c r="G170" s="36"/>
      <c r="H170" s="36"/>
      <c r="I170" s="191"/>
      <c r="J170" s="36"/>
      <c r="K170" s="36"/>
      <c r="L170" s="40"/>
      <c r="M170" s="238"/>
      <c r="N170" s="23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142</v>
      </c>
      <c r="AU170" s="13" t="s">
        <v>84</v>
      </c>
    </row>
    <row r="171" s="2" customFormat="1" ht="19.8" customHeight="1">
      <c r="A171" s="34"/>
      <c r="B171" s="35"/>
      <c r="C171" s="222" t="s">
        <v>140</v>
      </c>
      <c r="D171" s="222" t="s">
        <v>136</v>
      </c>
      <c r="E171" s="223" t="s">
        <v>222</v>
      </c>
      <c r="F171" s="224" t="s">
        <v>223</v>
      </c>
      <c r="G171" s="225" t="s">
        <v>139</v>
      </c>
      <c r="H171" s="226">
        <v>22</v>
      </c>
      <c r="I171" s="227"/>
      <c r="J171" s="228">
        <f>ROUND(I171*H171,2)</f>
        <v>0</v>
      </c>
      <c r="K171" s="229"/>
      <c r="L171" s="40"/>
      <c r="M171" s="230" t="s">
        <v>1</v>
      </c>
      <c r="N171" s="231" t="s">
        <v>41</v>
      </c>
      <c r="O171" s="87"/>
      <c r="P171" s="232">
        <f>O171*H171</f>
        <v>0</v>
      </c>
      <c r="Q171" s="232">
        <v>1.0000000000000001E-05</v>
      </c>
      <c r="R171" s="232">
        <f>Q171*H171</f>
        <v>0.00022000000000000001</v>
      </c>
      <c r="S171" s="232">
        <v>0</v>
      </c>
      <c r="T171" s="23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34" t="s">
        <v>140</v>
      </c>
      <c r="AT171" s="234" t="s">
        <v>136</v>
      </c>
      <c r="AU171" s="234" t="s">
        <v>84</v>
      </c>
      <c r="AY171" s="13" t="s">
        <v>135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3" t="s">
        <v>84</v>
      </c>
      <c r="BK171" s="235">
        <f>ROUND(I171*H171,2)</f>
        <v>0</v>
      </c>
      <c r="BL171" s="13" t="s">
        <v>140</v>
      </c>
      <c r="BM171" s="234" t="s">
        <v>224</v>
      </c>
    </row>
    <row r="172" s="2" customFormat="1">
      <c r="A172" s="34"/>
      <c r="B172" s="35"/>
      <c r="C172" s="36"/>
      <c r="D172" s="236" t="s">
        <v>142</v>
      </c>
      <c r="E172" s="36"/>
      <c r="F172" s="237" t="s">
        <v>225</v>
      </c>
      <c r="G172" s="36"/>
      <c r="H172" s="36"/>
      <c r="I172" s="191"/>
      <c r="J172" s="36"/>
      <c r="K172" s="36"/>
      <c r="L172" s="40"/>
      <c r="M172" s="238"/>
      <c r="N172" s="23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142</v>
      </c>
      <c r="AU172" s="13" t="s">
        <v>84</v>
      </c>
    </row>
    <row r="173" s="2" customFormat="1" ht="22.2" customHeight="1">
      <c r="A173" s="34"/>
      <c r="B173" s="35"/>
      <c r="C173" s="222" t="s">
        <v>226</v>
      </c>
      <c r="D173" s="222" t="s">
        <v>136</v>
      </c>
      <c r="E173" s="223" t="s">
        <v>170</v>
      </c>
      <c r="F173" s="224" t="s">
        <v>171</v>
      </c>
      <c r="G173" s="225" t="s">
        <v>172</v>
      </c>
      <c r="H173" s="226">
        <v>1</v>
      </c>
      <c r="I173" s="227"/>
      <c r="J173" s="228">
        <f>ROUND(I173*H173,2)</f>
        <v>0</v>
      </c>
      <c r="K173" s="229"/>
      <c r="L173" s="40"/>
      <c r="M173" s="230" t="s">
        <v>1</v>
      </c>
      <c r="N173" s="231" t="s">
        <v>41</v>
      </c>
      <c r="O173" s="87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34" t="s">
        <v>140</v>
      </c>
      <c r="AT173" s="234" t="s">
        <v>136</v>
      </c>
      <c r="AU173" s="234" t="s">
        <v>84</v>
      </c>
      <c r="AY173" s="13" t="s">
        <v>135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3" t="s">
        <v>84</v>
      </c>
      <c r="BK173" s="235">
        <f>ROUND(I173*H173,2)</f>
        <v>0</v>
      </c>
      <c r="BL173" s="13" t="s">
        <v>140</v>
      </c>
      <c r="BM173" s="234" t="s">
        <v>227</v>
      </c>
    </row>
    <row r="174" s="2" customFormat="1">
      <c r="A174" s="34"/>
      <c r="B174" s="35"/>
      <c r="C174" s="36"/>
      <c r="D174" s="236" t="s">
        <v>142</v>
      </c>
      <c r="E174" s="36"/>
      <c r="F174" s="237" t="s">
        <v>171</v>
      </c>
      <c r="G174" s="36"/>
      <c r="H174" s="36"/>
      <c r="I174" s="191"/>
      <c r="J174" s="36"/>
      <c r="K174" s="36"/>
      <c r="L174" s="40"/>
      <c r="M174" s="238"/>
      <c r="N174" s="23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142</v>
      </c>
      <c r="AU174" s="13" t="s">
        <v>84</v>
      </c>
    </row>
    <row r="175" s="2" customFormat="1" ht="22.2" customHeight="1">
      <c r="A175" s="34"/>
      <c r="B175" s="35"/>
      <c r="C175" s="222" t="s">
        <v>228</v>
      </c>
      <c r="D175" s="222" t="s">
        <v>136</v>
      </c>
      <c r="E175" s="223" t="s">
        <v>229</v>
      </c>
      <c r="F175" s="224" t="s">
        <v>230</v>
      </c>
      <c r="G175" s="225" t="s">
        <v>177</v>
      </c>
      <c r="H175" s="240"/>
      <c r="I175" s="227"/>
      <c r="J175" s="228">
        <f>ROUND(I175*H175,2)</f>
        <v>0</v>
      </c>
      <c r="K175" s="229"/>
      <c r="L175" s="40"/>
      <c r="M175" s="230" t="s">
        <v>1</v>
      </c>
      <c r="N175" s="231" t="s">
        <v>41</v>
      </c>
      <c r="O175" s="87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34" t="s">
        <v>140</v>
      </c>
      <c r="AT175" s="234" t="s">
        <v>136</v>
      </c>
      <c r="AU175" s="234" t="s">
        <v>84</v>
      </c>
      <c r="AY175" s="13" t="s">
        <v>135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3" t="s">
        <v>84</v>
      </c>
      <c r="BK175" s="235">
        <f>ROUND(I175*H175,2)</f>
        <v>0</v>
      </c>
      <c r="BL175" s="13" t="s">
        <v>140</v>
      </c>
      <c r="BM175" s="234" t="s">
        <v>231</v>
      </c>
    </row>
    <row r="176" s="2" customFormat="1">
      <c r="A176" s="34"/>
      <c r="B176" s="35"/>
      <c r="C176" s="36"/>
      <c r="D176" s="236" t="s">
        <v>142</v>
      </c>
      <c r="E176" s="36"/>
      <c r="F176" s="237" t="s">
        <v>232</v>
      </c>
      <c r="G176" s="36"/>
      <c r="H176" s="36"/>
      <c r="I176" s="191"/>
      <c r="J176" s="36"/>
      <c r="K176" s="36"/>
      <c r="L176" s="40"/>
      <c r="M176" s="238"/>
      <c r="N176" s="23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142</v>
      </c>
      <c r="AU176" s="13" t="s">
        <v>84</v>
      </c>
    </row>
    <row r="177" s="11" customFormat="1" ht="25.92" customHeight="1">
      <c r="A177" s="11"/>
      <c r="B177" s="208"/>
      <c r="C177" s="209"/>
      <c r="D177" s="210" t="s">
        <v>75</v>
      </c>
      <c r="E177" s="211" t="s">
        <v>233</v>
      </c>
      <c r="F177" s="211" t="s">
        <v>234</v>
      </c>
      <c r="G177" s="209"/>
      <c r="H177" s="209"/>
      <c r="I177" s="212"/>
      <c r="J177" s="213">
        <f>BK177</f>
        <v>0</v>
      </c>
      <c r="K177" s="209"/>
      <c r="L177" s="214"/>
      <c r="M177" s="215"/>
      <c r="N177" s="216"/>
      <c r="O177" s="216"/>
      <c r="P177" s="217">
        <f>SUM(P178:P203)</f>
        <v>0</v>
      </c>
      <c r="Q177" s="216"/>
      <c r="R177" s="217">
        <f>SUM(R178:R203)</f>
        <v>0.035790000000000002</v>
      </c>
      <c r="S177" s="216"/>
      <c r="T177" s="218">
        <f>SUM(T178:T203)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9" t="s">
        <v>86</v>
      </c>
      <c r="AT177" s="220" t="s">
        <v>75</v>
      </c>
      <c r="AU177" s="220" t="s">
        <v>76</v>
      </c>
      <c r="AY177" s="219" t="s">
        <v>135</v>
      </c>
      <c r="BK177" s="221">
        <f>SUM(BK178:BK203)</f>
        <v>0</v>
      </c>
    </row>
    <row r="178" s="2" customFormat="1" ht="14.4" customHeight="1">
      <c r="A178" s="34"/>
      <c r="B178" s="35"/>
      <c r="C178" s="222" t="s">
        <v>235</v>
      </c>
      <c r="D178" s="222" t="s">
        <v>136</v>
      </c>
      <c r="E178" s="223" t="s">
        <v>236</v>
      </c>
      <c r="F178" s="224" t="s">
        <v>237</v>
      </c>
      <c r="G178" s="225" t="s">
        <v>139</v>
      </c>
      <c r="H178" s="226">
        <v>2</v>
      </c>
      <c r="I178" s="227"/>
      <c r="J178" s="228">
        <f>ROUND(I178*H178,2)</f>
        <v>0</v>
      </c>
      <c r="K178" s="229"/>
      <c r="L178" s="40"/>
      <c r="M178" s="230" t="s">
        <v>1</v>
      </c>
      <c r="N178" s="231" t="s">
        <v>41</v>
      </c>
      <c r="O178" s="87"/>
      <c r="P178" s="232">
        <f>O178*H178</f>
        <v>0</v>
      </c>
      <c r="Q178" s="232">
        <v>0.0037799999999999999</v>
      </c>
      <c r="R178" s="232">
        <f>Q178*H178</f>
        <v>0.0075599999999999999</v>
      </c>
      <c r="S178" s="232">
        <v>0</v>
      </c>
      <c r="T178" s="23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34" t="s">
        <v>140</v>
      </c>
      <c r="AT178" s="234" t="s">
        <v>136</v>
      </c>
      <c r="AU178" s="234" t="s">
        <v>84</v>
      </c>
      <c r="AY178" s="13" t="s">
        <v>135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3" t="s">
        <v>84</v>
      </c>
      <c r="BK178" s="235">
        <f>ROUND(I178*H178,2)</f>
        <v>0</v>
      </c>
      <c r="BL178" s="13" t="s">
        <v>140</v>
      </c>
      <c r="BM178" s="234" t="s">
        <v>238</v>
      </c>
    </row>
    <row r="179" s="2" customFormat="1">
      <c r="A179" s="34"/>
      <c r="B179" s="35"/>
      <c r="C179" s="36"/>
      <c r="D179" s="236" t="s">
        <v>142</v>
      </c>
      <c r="E179" s="36"/>
      <c r="F179" s="237" t="s">
        <v>239</v>
      </c>
      <c r="G179" s="36"/>
      <c r="H179" s="36"/>
      <c r="I179" s="191"/>
      <c r="J179" s="36"/>
      <c r="K179" s="36"/>
      <c r="L179" s="40"/>
      <c r="M179" s="238"/>
      <c r="N179" s="239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142</v>
      </c>
      <c r="AU179" s="13" t="s">
        <v>84</v>
      </c>
    </row>
    <row r="180" s="2" customFormat="1" ht="22.2" customHeight="1">
      <c r="A180" s="34"/>
      <c r="B180" s="35"/>
      <c r="C180" s="222" t="s">
        <v>240</v>
      </c>
      <c r="D180" s="222" t="s">
        <v>136</v>
      </c>
      <c r="E180" s="223" t="s">
        <v>241</v>
      </c>
      <c r="F180" s="224" t="s">
        <v>242</v>
      </c>
      <c r="G180" s="225" t="s">
        <v>243</v>
      </c>
      <c r="H180" s="226">
        <v>4</v>
      </c>
      <c r="I180" s="227"/>
      <c r="J180" s="228">
        <f>ROUND(I180*H180,2)</f>
        <v>0</v>
      </c>
      <c r="K180" s="229"/>
      <c r="L180" s="40"/>
      <c r="M180" s="230" t="s">
        <v>1</v>
      </c>
      <c r="N180" s="231" t="s">
        <v>41</v>
      </c>
      <c r="O180" s="87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34" t="s">
        <v>140</v>
      </c>
      <c r="AT180" s="234" t="s">
        <v>136</v>
      </c>
      <c r="AU180" s="234" t="s">
        <v>84</v>
      </c>
      <c r="AY180" s="13" t="s">
        <v>135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3" t="s">
        <v>84</v>
      </c>
      <c r="BK180" s="235">
        <f>ROUND(I180*H180,2)</f>
        <v>0</v>
      </c>
      <c r="BL180" s="13" t="s">
        <v>140</v>
      </c>
      <c r="BM180" s="234" t="s">
        <v>244</v>
      </c>
    </row>
    <row r="181" s="2" customFormat="1">
      <c r="A181" s="34"/>
      <c r="B181" s="35"/>
      <c r="C181" s="36"/>
      <c r="D181" s="236" t="s">
        <v>142</v>
      </c>
      <c r="E181" s="36"/>
      <c r="F181" s="237" t="s">
        <v>242</v>
      </c>
      <c r="G181" s="36"/>
      <c r="H181" s="36"/>
      <c r="I181" s="191"/>
      <c r="J181" s="36"/>
      <c r="K181" s="36"/>
      <c r="L181" s="40"/>
      <c r="M181" s="238"/>
      <c r="N181" s="239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142</v>
      </c>
      <c r="AU181" s="13" t="s">
        <v>84</v>
      </c>
    </row>
    <row r="182" s="2" customFormat="1" ht="14.4" customHeight="1">
      <c r="A182" s="34"/>
      <c r="B182" s="35"/>
      <c r="C182" s="222" t="s">
        <v>7</v>
      </c>
      <c r="D182" s="222" t="s">
        <v>136</v>
      </c>
      <c r="E182" s="223" t="s">
        <v>245</v>
      </c>
      <c r="F182" s="224" t="s">
        <v>246</v>
      </c>
      <c r="G182" s="225" t="s">
        <v>247</v>
      </c>
      <c r="H182" s="226">
        <v>1</v>
      </c>
      <c r="I182" s="227"/>
      <c r="J182" s="228">
        <f>ROUND(I182*H182,2)</f>
        <v>0</v>
      </c>
      <c r="K182" s="229"/>
      <c r="L182" s="40"/>
      <c r="M182" s="230" t="s">
        <v>1</v>
      </c>
      <c r="N182" s="231" t="s">
        <v>41</v>
      </c>
      <c r="O182" s="87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34" t="s">
        <v>140</v>
      </c>
      <c r="AT182" s="234" t="s">
        <v>136</v>
      </c>
      <c r="AU182" s="234" t="s">
        <v>84</v>
      </c>
      <c r="AY182" s="13" t="s">
        <v>135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3" t="s">
        <v>84</v>
      </c>
      <c r="BK182" s="235">
        <f>ROUND(I182*H182,2)</f>
        <v>0</v>
      </c>
      <c r="BL182" s="13" t="s">
        <v>140</v>
      </c>
      <c r="BM182" s="234" t="s">
        <v>248</v>
      </c>
    </row>
    <row r="183" s="2" customFormat="1">
      <c r="A183" s="34"/>
      <c r="B183" s="35"/>
      <c r="C183" s="36"/>
      <c r="D183" s="236" t="s">
        <v>142</v>
      </c>
      <c r="E183" s="36"/>
      <c r="F183" s="237" t="s">
        <v>246</v>
      </c>
      <c r="G183" s="36"/>
      <c r="H183" s="36"/>
      <c r="I183" s="191"/>
      <c r="J183" s="36"/>
      <c r="K183" s="36"/>
      <c r="L183" s="40"/>
      <c r="M183" s="238"/>
      <c r="N183" s="239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142</v>
      </c>
      <c r="AU183" s="13" t="s">
        <v>84</v>
      </c>
    </row>
    <row r="184" s="2" customFormat="1" ht="19.8" customHeight="1">
      <c r="A184" s="34"/>
      <c r="B184" s="35"/>
      <c r="C184" s="222" t="s">
        <v>249</v>
      </c>
      <c r="D184" s="222" t="s">
        <v>136</v>
      </c>
      <c r="E184" s="223" t="s">
        <v>250</v>
      </c>
      <c r="F184" s="224" t="s">
        <v>251</v>
      </c>
      <c r="G184" s="225" t="s">
        <v>172</v>
      </c>
      <c r="H184" s="226">
        <v>1</v>
      </c>
      <c r="I184" s="227"/>
      <c r="J184" s="228">
        <f>ROUND(I184*H184,2)</f>
        <v>0</v>
      </c>
      <c r="K184" s="229"/>
      <c r="L184" s="40"/>
      <c r="M184" s="230" t="s">
        <v>1</v>
      </c>
      <c r="N184" s="231" t="s">
        <v>41</v>
      </c>
      <c r="O184" s="87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34" t="s">
        <v>140</v>
      </c>
      <c r="AT184" s="234" t="s">
        <v>136</v>
      </c>
      <c r="AU184" s="234" t="s">
        <v>84</v>
      </c>
      <c r="AY184" s="13" t="s">
        <v>135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3" t="s">
        <v>84</v>
      </c>
      <c r="BK184" s="235">
        <f>ROUND(I184*H184,2)</f>
        <v>0</v>
      </c>
      <c r="BL184" s="13" t="s">
        <v>140</v>
      </c>
      <c r="BM184" s="234" t="s">
        <v>252</v>
      </c>
    </row>
    <row r="185" s="2" customFormat="1">
      <c r="A185" s="34"/>
      <c r="B185" s="35"/>
      <c r="C185" s="36"/>
      <c r="D185" s="236" t="s">
        <v>142</v>
      </c>
      <c r="E185" s="36"/>
      <c r="F185" s="237" t="s">
        <v>251</v>
      </c>
      <c r="G185" s="36"/>
      <c r="H185" s="36"/>
      <c r="I185" s="191"/>
      <c r="J185" s="36"/>
      <c r="K185" s="36"/>
      <c r="L185" s="40"/>
      <c r="M185" s="238"/>
      <c r="N185" s="239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142</v>
      </c>
      <c r="AU185" s="13" t="s">
        <v>84</v>
      </c>
    </row>
    <row r="186" s="2" customFormat="1" ht="19.8" customHeight="1">
      <c r="A186" s="34"/>
      <c r="B186" s="35"/>
      <c r="C186" s="222" t="s">
        <v>253</v>
      </c>
      <c r="D186" s="222" t="s">
        <v>136</v>
      </c>
      <c r="E186" s="223" t="s">
        <v>254</v>
      </c>
      <c r="F186" s="224" t="s">
        <v>255</v>
      </c>
      <c r="G186" s="225" t="s">
        <v>139</v>
      </c>
      <c r="H186" s="226">
        <v>1</v>
      </c>
      <c r="I186" s="227"/>
      <c r="J186" s="228">
        <f>ROUND(I186*H186,2)</f>
        <v>0</v>
      </c>
      <c r="K186" s="229"/>
      <c r="L186" s="40"/>
      <c r="M186" s="230" t="s">
        <v>1</v>
      </c>
      <c r="N186" s="231" t="s">
        <v>41</v>
      </c>
      <c r="O186" s="87"/>
      <c r="P186" s="232">
        <f>O186*H186</f>
        <v>0</v>
      </c>
      <c r="Q186" s="232">
        <v>0.00046000000000000001</v>
      </c>
      <c r="R186" s="232">
        <f>Q186*H186</f>
        <v>0.00046000000000000001</v>
      </c>
      <c r="S186" s="232">
        <v>0</v>
      </c>
      <c r="T186" s="23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34" t="s">
        <v>140</v>
      </c>
      <c r="AT186" s="234" t="s">
        <v>136</v>
      </c>
      <c r="AU186" s="234" t="s">
        <v>84</v>
      </c>
      <c r="AY186" s="13" t="s">
        <v>135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3" t="s">
        <v>84</v>
      </c>
      <c r="BK186" s="235">
        <f>ROUND(I186*H186,2)</f>
        <v>0</v>
      </c>
      <c r="BL186" s="13" t="s">
        <v>140</v>
      </c>
      <c r="BM186" s="234" t="s">
        <v>256</v>
      </c>
    </row>
    <row r="187" s="2" customFormat="1">
      <c r="A187" s="34"/>
      <c r="B187" s="35"/>
      <c r="C187" s="36"/>
      <c r="D187" s="236" t="s">
        <v>142</v>
      </c>
      <c r="E187" s="36"/>
      <c r="F187" s="237" t="s">
        <v>257</v>
      </c>
      <c r="G187" s="36"/>
      <c r="H187" s="36"/>
      <c r="I187" s="191"/>
      <c r="J187" s="36"/>
      <c r="K187" s="36"/>
      <c r="L187" s="40"/>
      <c r="M187" s="238"/>
      <c r="N187" s="239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142</v>
      </c>
      <c r="AU187" s="13" t="s">
        <v>84</v>
      </c>
    </row>
    <row r="188" s="2" customFormat="1" ht="19.8" customHeight="1">
      <c r="A188" s="34"/>
      <c r="B188" s="35"/>
      <c r="C188" s="222" t="s">
        <v>258</v>
      </c>
      <c r="D188" s="222" t="s">
        <v>136</v>
      </c>
      <c r="E188" s="223" t="s">
        <v>259</v>
      </c>
      <c r="F188" s="224" t="s">
        <v>260</v>
      </c>
      <c r="G188" s="225" t="s">
        <v>139</v>
      </c>
      <c r="H188" s="226">
        <v>2</v>
      </c>
      <c r="I188" s="227"/>
      <c r="J188" s="228">
        <f>ROUND(I188*H188,2)</f>
        <v>0</v>
      </c>
      <c r="K188" s="229"/>
      <c r="L188" s="40"/>
      <c r="M188" s="230" t="s">
        <v>1</v>
      </c>
      <c r="N188" s="231" t="s">
        <v>41</v>
      </c>
      <c r="O188" s="87"/>
      <c r="P188" s="232">
        <f>O188*H188</f>
        <v>0</v>
      </c>
      <c r="Q188" s="232">
        <v>0.00071000000000000002</v>
      </c>
      <c r="R188" s="232">
        <f>Q188*H188</f>
        <v>0.00142</v>
      </c>
      <c r="S188" s="232">
        <v>0</v>
      </c>
      <c r="T188" s="23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34" t="s">
        <v>140</v>
      </c>
      <c r="AT188" s="234" t="s">
        <v>136</v>
      </c>
      <c r="AU188" s="234" t="s">
        <v>84</v>
      </c>
      <c r="AY188" s="13" t="s">
        <v>135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3" t="s">
        <v>84</v>
      </c>
      <c r="BK188" s="235">
        <f>ROUND(I188*H188,2)</f>
        <v>0</v>
      </c>
      <c r="BL188" s="13" t="s">
        <v>140</v>
      </c>
      <c r="BM188" s="234" t="s">
        <v>261</v>
      </c>
    </row>
    <row r="189" s="2" customFormat="1">
      <c r="A189" s="34"/>
      <c r="B189" s="35"/>
      <c r="C189" s="36"/>
      <c r="D189" s="236" t="s">
        <v>142</v>
      </c>
      <c r="E189" s="36"/>
      <c r="F189" s="237" t="s">
        <v>262</v>
      </c>
      <c r="G189" s="36"/>
      <c r="H189" s="36"/>
      <c r="I189" s="191"/>
      <c r="J189" s="36"/>
      <c r="K189" s="36"/>
      <c r="L189" s="40"/>
      <c r="M189" s="238"/>
      <c r="N189" s="239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142</v>
      </c>
      <c r="AU189" s="13" t="s">
        <v>84</v>
      </c>
    </row>
    <row r="190" s="2" customFormat="1" ht="19.8" customHeight="1">
      <c r="A190" s="34"/>
      <c r="B190" s="35"/>
      <c r="C190" s="222" t="s">
        <v>263</v>
      </c>
      <c r="D190" s="222" t="s">
        <v>136</v>
      </c>
      <c r="E190" s="223" t="s">
        <v>264</v>
      </c>
      <c r="F190" s="224" t="s">
        <v>265</v>
      </c>
      <c r="G190" s="225" t="s">
        <v>139</v>
      </c>
      <c r="H190" s="226">
        <v>20</v>
      </c>
      <c r="I190" s="227"/>
      <c r="J190" s="228">
        <f>ROUND(I190*H190,2)</f>
        <v>0</v>
      </c>
      <c r="K190" s="229"/>
      <c r="L190" s="40"/>
      <c r="M190" s="230" t="s">
        <v>1</v>
      </c>
      <c r="N190" s="231" t="s">
        <v>41</v>
      </c>
      <c r="O190" s="87"/>
      <c r="P190" s="232">
        <f>O190*H190</f>
        <v>0</v>
      </c>
      <c r="Q190" s="232">
        <v>0.00125</v>
      </c>
      <c r="R190" s="232">
        <f>Q190*H190</f>
        <v>0.025000000000000001</v>
      </c>
      <c r="S190" s="232">
        <v>0</v>
      </c>
      <c r="T190" s="23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34" t="s">
        <v>140</v>
      </c>
      <c r="AT190" s="234" t="s">
        <v>136</v>
      </c>
      <c r="AU190" s="234" t="s">
        <v>84</v>
      </c>
      <c r="AY190" s="13" t="s">
        <v>135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3" t="s">
        <v>84</v>
      </c>
      <c r="BK190" s="235">
        <f>ROUND(I190*H190,2)</f>
        <v>0</v>
      </c>
      <c r="BL190" s="13" t="s">
        <v>140</v>
      </c>
      <c r="BM190" s="234" t="s">
        <v>266</v>
      </c>
    </row>
    <row r="191" s="2" customFormat="1">
      <c r="A191" s="34"/>
      <c r="B191" s="35"/>
      <c r="C191" s="36"/>
      <c r="D191" s="236" t="s">
        <v>142</v>
      </c>
      <c r="E191" s="36"/>
      <c r="F191" s="237" t="s">
        <v>267</v>
      </c>
      <c r="G191" s="36"/>
      <c r="H191" s="36"/>
      <c r="I191" s="191"/>
      <c r="J191" s="36"/>
      <c r="K191" s="36"/>
      <c r="L191" s="40"/>
      <c r="M191" s="238"/>
      <c r="N191" s="239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142</v>
      </c>
      <c r="AU191" s="13" t="s">
        <v>84</v>
      </c>
    </row>
    <row r="192" s="2" customFormat="1" ht="22.2" customHeight="1">
      <c r="A192" s="34"/>
      <c r="B192" s="35"/>
      <c r="C192" s="222" t="s">
        <v>268</v>
      </c>
      <c r="D192" s="222" t="s">
        <v>136</v>
      </c>
      <c r="E192" s="223" t="s">
        <v>269</v>
      </c>
      <c r="F192" s="224" t="s">
        <v>270</v>
      </c>
      <c r="G192" s="225" t="s">
        <v>161</v>
      </c>
      <c r="H192" s="226">
        <v>1</v>
      </c>
      <c r="I192" s="227"/>
      <c r="J192" s="228">
        <f>ROUND(I192*H192,2)</f>
        <v>0</v>
      </c>
      <c r="K192" s="229"/>
      <c r="L192" s="40"/>
      <c r="M192" s="230" t="s">
        <v>1</v>
      </c>
      <c r="N192" s="231" t="s">
        <v>41</v>
      </c>
      <c r="O192" s="87"/>
      <c r="P192" s="232">
        <f>O192*H192</f>
        <v>0</v>
      </c>
      <c r="Q192" s="232">
        <v>0.00055999999999999995</v>
      </c>
      <c r="R192" s="232">
        <f>Q192*H192</f>
        <v>0.00055999999999999995</v>
      </c>
      <c r="S192" s="232">
        <v>0</v>
      </c>
      <c r="T192" s="23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34" t="s">
        <v>140</v>
      </c>
      <c r="AT192" s="234" t="s">
        <v>136</v>
      </c>
      <c r="AU192" s="234" t="s">
        <v>84</v>
      </c>
      <c r="AY192" s="13" t="s">
        <v>135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3" t="s">
        <v>84</v>
      </c>
      <c r="BK192" s="235">
        <f>ROUND(I192*H192,2)</f>
        <v>0</v>
      </c>
      <c r="BL192" s="13" t="s">
        <v>140</v>
      </c>
      <c r="BM192" s="234" t="s">
        <v>271</v>
      </c>
    </row>
    <row r="193" s="2" customFormat="1">
      <c r="A193" s="34"/>
      <c r="B193" s="35"/>
      <c r="C193" s="36"/>
      <c r="D193" s="236" t="s">
        <v>142</v>
      </c>
      <c r="E193" s="36"/>
      <c r="F193" s="237" t="s">
        <v>272</v>
      </c>
      <c r="G193" s="36"/>
      <c r="H193" s="36"/>
      <c r="I193" s="191"/>
      <c r="J193" s="36"/>
      <c r="K193" s="36"/>
      <c r="L193" s="40"/>
      <c r="M193" s="238"/>
      <c r="N193" s="239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142</v>
      </c>
      <c r="AU193" s="13" t="s">
        <v>84</v>
      </c>
    </row>
    <row r="194" s="2" customFormat="1" ht="22.2" customHeight="1">
      <c r="A194" s="34"/>
      <c r="B194" s="35"/>
      <c r="C194" s="222" t="s">
        <v>273</v>
      </c>
      <c r="D194" s="222" t="s">
        <v>136</v>
      </c>
      <c r="E194" s="223" t="s">
        <v>274</v>
      </c>
      <c r="F194" s="224" t="s">
        <v>275</v>
      </c>
      <c r="G194" s="225" t="s">
        <v>161</v>
      </c>
      <c r="H194" s="226">
        <v>1</v>
      </c>
      <c r="I194" s="227"/>
      <c r="J194" s="228">
        <f>ROUND(I194*H194,2)</f>
        <v>0</v>
      </c>
      <c r="K194" s="229"/>
      <c r="L194" s="40"/>
      <c r="M194" s="230" t="s">
        <v>1</v>
      </c>
      <c r="N194" s="231" t="s">
        <v>41</v>
      </c>
      <c r="O194" s="87"/>
      <c r="P194" s="232">
        <f>O194*H194</f>
        <v>0</v>
      </c>
      <c r="Q194" s="232">
        <v>0.00024000000000000001</v>
      </c>
      <c r="R194" s="232">
        <f>Q194*H194</f>
        <v>0.00024000000000000001</v>
      </c>
      <c r="S194" s="232">
        <v>0</v>
      </c>
      <c r="T194" s="23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34" t="s">
        <v>140</v>
      </c>
      <c r="AT194" s="234" t="s">
        <v>136</v>
      </c>
      <c r="AU194" s="234" t="s">
        <v>84</v>
      </c>
      <c r="AY194" s="13" t="s">
        <v>135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3" t="s">
        <v>84</v>
      </c>
      <c r="BK194" s="235">
        <f>ROUND(I194*H194,2)</f>
        <v>0</v>
      </c>
      <c r="BL194" s="13" t="s">
        <v>140</v>
      </c>
      <c r="BM194" s="234" t="s">
        <v>276</v>
      </c>
    </row>
    <row r="195" s="2" customFormat="1">
      <c r="A195" s="34"/>
      <c r="B195" s="35"/>
      <c r="C195" s="36"/>
      <c r="D195" s="236" t="s">
        <v>142</v>
      </c>
      <c r="E195" s="36"/>
      <c r="F195" s="237" t="s">
        <v>277</v>
      </c>
      <c r="G195" s="36"/>
      <c r="H195" s="36"/>
      <c r="I195" s="191"/>
      <c r="J195" s="36"/>
      <c r="K195" s="36"/>
      <c r="L195" s="40"/>
      <c r="M195" s="238"/>
      <c r="N195" s="239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142</v>
      </c>
      <c r="AU195" s="13" t="s">
        <v>84</v>
      </c>
    </row>
    <row r="196" s="2" customFormat="1" ht="22.2" customHeight="1">
      <c r="A196" s="34"/>
      <c r="B196" s="35"/>
      <c r="C196" s="222" t="s">
        <v>278</v>
      </c>
      <c r="D196" s="222" t="s">
        <v>136</v>
      </c>
      <c r="E196" s="223" t="s">
        <v>279</v>
      </c>
      <c r="F196" s="224" t="s">
        <v>280</v>
      </c>
      <c r="G196" s="225" t="s">
        <v>161</v>
      </c>
      <c r="H196" s="226">
        <v>1</v>
      </c>
      <c r="I196" s="227"/>
      <c r="J196" s="228">
        <f>ROUND(I196*H196,2)</f>
        <v>0</v>
      </c>
      <c r="K196" s="229"/>
      <c r="L196" s="40"/>
      <c r="M196" s="230" t="s">
        <v>1</v>
      </c>
      <c r="N196" s="231" t="s">
        <v>41</v>
      </c>
      <c r="O196" s="87"/>
      <c r="P196" s="232">
        <f>O196*H196</f>
        <v>0</v>
      </c>
      <c r="Q196" s="232">
        <v>0.00038000000000000002</v>
      </c>
      <c r="R196" s="232">
        <f>Q196*H196</f>
        <v>0.00038000000000000002</v>
      </c>
      <c r="S196" s="232">
        <v>0</v>
      </c>
      <c r="T196" s="23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34" t="s">
        <v>140</v>
      </c>
      <c r="AT196" s="234" t="s">
        <v>136</v>
      </c>
      <c r="AU196" s="234" t="s">
        <v>84</v>
      </c>
      <c r="AY196" s="13" t="s">
        <v>135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3" t="s">
        <v>84</v>
      </c>
      <c r="BK196" s="235">
        <f>ROUND(I196*H196,2)</f>
        <v>0</v>
      </c>
      <c r="BL196" s="13" t="s">
        <v>140</v>
      </c>
      <c r="BM196" s="234" t="s">
        <v>281</v>
      </c>
    </row>
    <row r="197" s="2" customFormat="1">
      <c r="A197" s="34"/>
      <c r="B197" s="35"/>
      <c r="C197" s="36"/>
      <c r="D197" s="236" t="s">
        <v>142</v>
      </c>
      <c r="E197" s="36"/>
      <c r="F197" s="237" t="s">
        <v>282</v>
      </c>
      <c r="G197" s="36"/>
      <c r="H197" s="36"/>
      <c r="I197" s="191"/>
      <c r="J197" s="36"/>
      <c r="K197" s="36"/>
      <c r="L197" s="40"/>
      <c r="M197" s="238"/>
      <c r="N197" s="239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142</v>
      </c>
      <c r="AU197" s="13" t="s">
        <v>84</v>
      </c>
    </row>
    <row r="198" s="2" customFormat="1" ht="19.8" customHeight="1">
      <c r="A198" s="34"/>
      <c r="B198" s="35"/>
      <c r="C198" s="222" t="s">
        <v>283</v>
      </c>
      <c r="D198" s="222" t="s">
        <v>136</v>
      </c>
      <c r="E198" s="223" t="s">
        <v>284</v>
      </c>
      <c r="F198" s="224" t="s">
        <v>285</v>
      </c>
      <c r="G198" s="225" t="s">
        <v>172</v>
      </c>
      <c r="H198" s="226">
        <v>1</v>
      </c>
      <c r="I198" s="227"/>
      <c r="J198" s="228">
        <f>ROUND(I198*H198,2)</f>
        <v>0</v>
      </c>
      <c r="K198" s="229"/>
      <c r="L198" s="40"/>
      <c r="M198" s="230" t="s">
        <v>1</v>
      </c>
      <c r="N198" s="231" t="s">
        <v>41</v>
      </c>
      <c r="O198" s="87"/>
      <c r="P198" s="232">
        <f>O198*H198</f>
        <v>0</v>
      </c>
      <c r="Q198" s="232">
        <v>0.00017000000000000001</v>
      </c>
      <c r="R198" s="232">
        <f>Q198*H198</f>
        <v>0.00017000000000000001</v>
      </c>
      <c r="S198" s="232">
        <v>0</v>
      </c>
      <c r="T198" s="23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34" t="s">
        <v>140</v>
      </c>
      <c r="AT198" s="234" t="s">
        <v>136</v>
      </c>
      <c r="AU198" s="234" t="s">
        <v>84</v>
      </c>
      <c r="AY198" s="13" t="s">
        <v>135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3" t="s">
        <v>84</v>
      </c>
      <c r="BK198" s="235">
        <f>ROUND(I198*H198,2)</f>
        <v>0</v>
      </c>
      <c r="BL198" s="13" t="s">
        <v>140</v>
      </c>
      <c r="BM198" s="234" t="s">
        <v>286</v>
      </c>
    </row>
    <row r="199" s="2" customFormat="1">
      <c r="A199" s="34"/>
      <c r="B199" s="35"/>
      <c r="C199" s="36"/>
      <c r="D199" s="236" t="s">
        <v>142</v>
      </c>
      <c r="E199" s="36"/>
      <c r="F199" s="237" t="s">
        <v>287</v>
      </c>
      <c r="G199" s="36"/>
      <c r="H199" s="36"/>
      <c r="I199" s="191"/>
      <c r="J199" s="36"/>
      <c r="K199" s="36"/>
      <c r="L199" s="40"/>
      <c r="M199" s="238"/>
      <c r="N199" s="239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142</v>
      </c>
      <c r="AU199" s="13" t="s">
        <v>84</v>
      </c>
    </row>
    <row r="200" s="2" customFormat="1" ht="14.4" customHeight="1">
      <c r="A200" s="34"/>
      <c r="B200" s="35"/>
      <c r="C200" s="222" t="s">
        <v>288</v>
      </c>
      <c r="D200" s="222" t="s">
        <v>136</v>
      </c>
      <c r="E200" s="223" t="s">
        <v>289</v>
      </c>
      <c r="F200" s="224" t="s">
        <v>290</v>
      </c>
      <c r="G200" s="225" t="s">
        <v>247</v>
      </c>
      <c r="H200" s="226">
        <v>1</v>
      </c>
      <c r="I200" s="227"/>
      <c r="J200" s="228">
        <f>ROUND(I200*H200,2)</f>
        <v>0</v>
      </c>
      <c r="K200" s="229"/>
      <c r="L200" s="40"/>
      <c r="M200" s="230" t="s">
        <v>1</v>
      </c>
      <c r="N200" s="231" t="s">
        <v>41</v>
      </c>
      <c r="O200" s="87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34" t="s">
        <v>140</v>
      </c>
      <c r="AT200" s="234" t="s">
        <v>136</v>
      </c>
      <c r="AU200" s="234" t="s">
        <v>84</v>
      </c>
      <c r="AY200" s="13" t="s">
        <v>135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3" t="s">
        <v>84</v>
      </c>
      <c r="BK200" s="235">
        <f>ROUND(I200*H200,2)</f>
        <v>0</v>
      </c>
      <c r="BL200" s="13" t="s">
        <v>140</v>
      </c>
      <c r="BM200" s="234" t="s">
        <v>291</v>
      </c>
    </row>
    <row r="201" s="2" customFormat="1">
      <c r="A201" s="34"/>
      <c r="B201" s="35"/>
      <c r="C201" s="36"/>
      <c r="D201" s="236" t="s">
        <v>142</v>
      </c>
      <c r="E201" s="36"/>
      <c r="F201" s="237" t="s">
        <v>290</v>
      </c>
      <c r="G201" s="36"/>
      <c r="H201" s="36"/>
      <c r="I201" s="191"/>
      <c r="J201" s="36"/>
      <c r="K201" s="36"/>
      <c r="L201" s="40"/>
      <c r="M201" s="238"/>
      <c r="N201" s="239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142</v>
      </c>
      <c r="AU201" s="13" t="s">
        <v>84</v>
      </c>
    </row>
    <row r="202" s="2" customFormat="1" ht="22.2" customHeight="1">
      <c r="A202" s="34"/>
      <c r="B202" s="35"/>
      <c r="C202" s="222" t="s">
        <v>292</v>
      </c>
      <c r="D202" s="222" t="s">
        <v>136</v>
      </c>
      <c r="E202" s="223" t="s">
        <v>293</v>
      </c>
      <c r="F202" s="224" t="s">
        <v>294</v>
      </c>
      <c r="G202" s="225" t="s">
        <v>177</v>
      </c>
      <c r="H202" s="240"/>
      <c r="I202" s="227"/>
      <c r="J202" s="228">
        <f>ROUND(I202*H202,2)</f>
        <v>0</v>
      </c>
      <c r="K202" s="229"/>
      <c r="L202" s="40"/>
      <c r="M202" s="230" t="s">
        <v>1</v>
      </c>
      <c r="N202" s="231" t="s">
        <v>41</v>
      </c>
      <c r="O202" s="87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34" t="s">
        <v>140</v>
      </c>
      <c r="AT202" s="234" t="s">
        <v>136</v>
      </c>
      <c r="AU202" s="234" t="s">
        <v>84</v>
      </c>
      <c r="AY202" s="13" t="s">
        <v>135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3" t="s">
        <v>84</v>
      </c>
      <c r="BK202" s="235">
        <f>ROUND(I202*H202,2)</f>
        <v>0</v>
      </c>
      <c r="BL202" s="13" t="s">
        <v>140</v>
      </c>
      <c r="BM202" s="234" t="s">
        <v>295</v>
      </c>
    </row>
    <row r="203" s="2" customFormat="1">
      <c r="A203" s="34"/>
      <c r="B203" s="35"/>
      <c r="C203" s="36"/>
      <c r="D203" s="236" t="s">
        <v>142</v>
      </c>
      <c r="E203" s="36"/>
      <c r="F203" s="237" t="s">
        <v>296</v>
      </c>
      <c r="G203" s="36"/>
      <c r="H203" s="36"/>
      <c r="I203" s="191"/>
      <c r="J203" s="36"/>
      <c r="K203" s="36"/>
      <c r="L203" s="40"/>
      <c r="M203" s="238"/>
      <c r="N203" s="239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142</v>
      </c>
      <c r="AU203" s="13" t="s">
        <v>84</v>
      </c>
    </row>
    <row r="204" s="11" customFormat="1" ht="25.92" customHeight="1">
      <c r="A204" s="11"/>
      <c r="B204" s="208"/>
      <c r="C204" s="209"/>
      <c r="D204" s="210" t="s">
        <v>75</v>
      </c>
      <c r="E204" s="211" t="s">
        <v>297</v>
      </c>
      <c r="F204" s="211" t="s">
        <v>298</v>
      </c>
      <c r="G204" s="209"/>
      <c r="H204" s="209"/>
      <c r="I204" s="212"/>
      <c r="J204" s="213">
        <f>BK204</f>
        <v>0</v>
      </c>
      <c r="K204" s="209"/>
      <c r="L204" s="214"/>
      <c r="M204" s="215"/>
      <c r="N204" s="216"/>
      <c r="O204" s="216"/>
      <c r="P204" s="217">
        <f>SUM(P205:P222)</f>
        <v>0</v>
      </c>
      <c r="Q204" s="216"/>
      <c r="R204" s="217">
        <f>SUM(R205:R222)</f>
        <v>0.083360000000000004</v>
      </c>
      <c r="S204" s="216"/>
      <c r="T204" s="218">
        <f>SUM(T205:T222)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19" t="s">
        <v>86</v>
      </c>
      <c r="AT204" s="220" t="s">
        <v>75</v>
      </c>
      <c r="AU204" s="220" t="s">
        <v>76</v>
      </c>
      <c r="AY204" s="219" t="s">
        <v>135</v>
      </c>
      <c r="BK204" s="221">
        <f>SUM(BK205:BK222)</f>
        <v>0</v>
      </c>
    </row>
    <row r="205" s="2" customFormat="1" ht="19.8" customHeight="1">
      <c r="A205" s="34"/>
      <c r="B205" s="35"/>
      <c r="C205" s="222" t="s">
        <v>299</v>
      </c>
      <c r="D205" s="222" t="s">
        <v>136</v>
      </c>
      <c r="E205" s="223" t="s">
        <v>300</v>
      </c>
      <c r="F205" s="224" t="s">
        <v>301</v>
      </c>
      <c r="G205" s="225" t="s">
        <v>172</v>
      </c>
      <c r="H205" s="226">
        <v>1</v>
      </c>
      <c r="I205" s="227"/>
      <c r="J205" s="228">
        <f>ROUND(I205*H205,2)</f>
        <v>0</v>
      </c>
      <c r="K205" s="229"/>
      <c r="L205" s="40"/>
      <c r="M205" s="230" t="s">
        <v>1</v>
      </c>
      <c r="N205" s="231" t="s">
        <v>41</v>
      </c>
      <c r="O205" s="87"/>
      <c r="P205" s="232">
        <f>O205*H205</f>
        <v>0</v>
      </c>
      <c r="Q205" s="232">
        <v>0.02894</v>
      </c>
      <c r="R205" s="232">
        <f>Q205*H205</f>
        <v>0.02894</v>
      </c>
      <c r="S205" s="232">
        <v>0</v>
      </c>
      <c r="T205" s="23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34" t="s">
        <v>140</v>
      </c>
      <c r="AT205" s="234" t="s">
        <v>136</v>
      </c>
      <c r="AU205" s="234" t="s">
        <v>84</v>
      </c>
      <c r="AY205" s="13" t="s">
        <v>135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3" t="s">
        <v>84</v>
      </c>
      <c r="BK205" s="235">
        <f>ROUND(I205*H205,2)</f>
        <v>0</v>
      </c>
      <c r="BL205" s="13" t="s">
        <v>140</v>
      </c>
      <c r="BM205" s="234" t="s">
        <v>302</v>
      </c>
    </row>
    <row r="206" s="2" customFormat="1">
      <c r="A206" s="34"/>
      <c r="B206" s="35"/>
      <c r="C206" s="36"/>
      <c r="D206" s="236" t="s">
        <v>142</v>
      </c>
      <c r="E206" s="36"/>
      <c r="F206" s="237" t="s">
        <v>303</v>
      </c>
      <c r="G206" s="36"/>
      <c r="H206" s="36"/>
      <c r="I206" s="191"/>
      <c r="J206" s="36"/>
      <c r="K206" s="36"/>
      <c r="L206" s="40"/>
      <c r="M206" s="238"/>
      <c r="N206" s="239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142</v>
      </c>
      <c r="AU206" s="13" t="s">
        <v>84</v>
      </c>
    </row>
    <row r="207" s="2" customFormat="1" ht="22.2" customHeight="1">
      <c r="A207" s="34"/>
      <c r="B207" s="35"/>
      <c r="C207" s="222" t="s">
        <v>304</v>
      </c>
      <c r="D207" s="222" t="s">
        <v>136</v>
      </c>
      <c r="E207" s="223" t="s">
        <v>305</v>
      </c>
      <c r="F207" s="224" t="s">
        <v>306</v>
      </c>
      <c r="G207" s="225" t="s">
        <v>172</v>
      </c>
      <c r="H207" s="226">
        <v>1</v>
      </c>
      <c r="I207" s="227"/>
      <c r="J207" s="228">
        <f>ROUND(I207*H207,2)</f>
        <v>0</v>
      </c>
      <c r="K207" s="229"/>
      <c r="L207" s="40"/>
      <c r="M207" s="230" t="s">
        <v>1</v>
      </c>
      <c r="N207" s="231" t="s">
        <v>41</v>
      </c>
      <c r="O207" s="87"/>
      <c r="P207" s="232">
        <f>O207*H207</f>
        <v>0</v>
      </c>
      <c r="Q207" s="232">
        <v>0.024629999999999999</v>
      </c>
      <c r="R207" s="232">
        <f>Q207*H207</f>
        <v>0.024629999999999999</v>
      </c>
      <c r="S207" s="232">
        <v>0</v>
      </c>
      <c r="T207" s="23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34" t="s">
        <v>140</v>
      </c>
      <c r="AT207" s="234" t="s">
        <v>136</v>
      </c>
      <c r="AU207" s="234" t="s">
        <v>84</v>
      </c>
      <c r="AY207" s="13" t="s">
        <v>135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3" t="s">
        <v>84</v>
      </c>
      <c r="BK207" s="235">
        <f>ROUND(I207*H207,2)</f>
        <v>0</v>
      </c>
      <c r="BL207" s="13" t="s">
        <v>140</v>
      </c>
      <c r="BM207" s="234" t="s">
        <v>307</v>
      </c>
    </row>
    <row r="208" s="2" customFormat="1">
      <c r="A208" s="34"/>
      <c r="B208" s="35"/>
      <c r="C208" s="36"/>
      <c r="D208" s="236" t="s">
        <v>142</v>
      </c>
      <c r="E208" s="36"/>
      <c r="F208" s="237" t="s">
        <v>308</v>
      </c>
      <c r="G208" s="36"/>
      <c r="H208" s="36"/>
      <c r="I208" s="191"/>
      <c r="J208" s="36"/>
      <c r="K208" s="36"/>
      <c r="L208" s="40"/>
      <c r="M208" s="238"/>
      <c r="N208" s="23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142</v>
      </c>
      <c r="AU208" s="13" t="s">
        <v>84</v>
      </c>
    </row>
    <row r="209" s="2" customFormat="1" ht="22.2" customHeight="1">
      <c r="A209" s="34"/>
      <c r="B209" s="35"/>
      <c r="C209" s="222" t="s">
        <v>309</v>
      </c>
      <c r="D209" s="222" t="s">
        <v>136</v>
      </c>
      <c r="E209" s="223" t="s">
        <v>310</v>
      </c>
      <c r="F209" s="224" t="s">
        <v>311</v>
      </c>
      <c r="G209" s="225" t="s">
        <v>172</v>
      </c>
      <c r="H209" s="226">
        <v>1</v>
      </c>
      <c r="I209" s="227"/>
      <c r="J209" s="228">
        <f>ROUND(I209*H209,2)</f>
        <v>0</v>
      </c>
      <c r="K209" s="229"/>
      <c r="L209" s="40"/>
      <c r="M209" s="230" t="s">
        <v>1</v>
      </c>
      <c r="N209" s="231" t="s">
        <v>41</v>
      </c>
      <c r="O209" s="87"/>
      <c r="P209" s="232">
        <f>O209*H209</f>
        <v>0</v>
      </c>
      <c r="Q209" s="232">
        <v>0.019570000000000001</v>
      </c>
      <c r="R209" s="232">
        <f>Q209*H209</f>
        <v>0.019570000000000001</v>
      </c>
      <c r="S209" s="232">
        <v>0</v>
      </c>
      <c r="T209" s="23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34" t="s">
        <v>140</v>
      </c>
      <c r="AT209" s="234" t="s">
        <v>136</v>
      </c>
      <c r="AU209" s="234" t="s">
        <v>84</v>
      </c>
      <c r="AY209" s="13" t="s">
        <v>135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3" t="s">
        <v>84</v>
      </c>
      <c r="BK209" s="235">
        <f>ROUND(I209*H209,2)</f>
        <v>0</v>
      </c>
      <c r="BL209" s="13" t="s">
        <v>140</v>
      </c>
      <c r="BM209" s="234" t="s">
        <v>312</v>
      </c>
    </row>
    <row r="210" s="2" customFormat="1">
      <c r="A210" s="34"/>
      <c r="B210" s="35"/>
      <c r="C210" s="36"/>
      <c r="D210" s="236" t="s">
        <v>142</v>
      </c>
      <c r="E210" s="36"/>
      <c r="F210" s="237" t="s">
        <v>313</v>
      </c>
      <c r="G210" s="36"/>
      <c r="H210" s="36"/>
      <c r="I210" s="191"/>
      <c r="J210" s="36"/>
      <c r="K210" s="36"/>
      <c r="L210" s="40"/>
      <c r="M210" s="238"/>
      <c r="N210" s="239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142</v>
      </c>
      <c r="AU210" s="13" t="s">
        <v>84</v>
      </c>
    </row>
    <row r="211" s="2" customFormat="1" ht="30" customHeight="1">
      <c r="A211" s="34"/>
      <c r="B211" s="35"/>
      <c r="C211" s="222" t="s">
        <v>314</v>
      </c>
      <c r="D211" s="222" t="s">
        <v>136</v>
      </c>
      <c r="E211" s="223" t="s">
        <v>315</v>
      </c>
      <c r="F211" s="224" t="s">
        <v>316</v>
      </c>
      <c r="G211" s="225" t="s">
        <v>172</v>
      </c>
      <c r="H211" s="226">
        <v>1</v>
      </c>
      <c r="I211" s="227"/>
      <c r="J211" s="228">
        <f>ROUND(I211*H211,2)</f>
        <v>0</v>
      </c>
      <c r="K211" s="229"/>
      <c r="L211" s="40"/>
      <c r="M211" s="230" t="s">
        <v>1</v>
      </c>
      <c r="N211" s="231" t="s">
        <v>41</v>
      </c>
      <c r="O211" s="87"/>
      <c r="P211" s="232">
        <f>O211*H211</f>
        <v>0</v>
      </c>
      <c r="Q211" s="232">
        <v>0.0049300000000000004</v>
      </c>
      <c r="R211" s="232">
        <f>Q211*H211</f>
        <v>0.0049300000000000004</v>
      </c>
      <c r="S211" s="232">
        <v>0</v>
      </c>
      <c r="T211" s="23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34" t="s">
        <v>140</v>
      </c>
      <c r="AT211" s="234" t="s">
        <v>136</v>
      </c>
      <c r="AU211" s="234" t="s">
        <v>84</v>
      </c>
      <c r="AY211" s="13" t="s">
        <v>135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3" t="s">
        <v>84</v>
      </c>
      <c r="BK211" s="235">
        <f>ROUND(I211*H211,2)</f>
        <v>0</v>
      </c>
      <c r="BL211" s="13" t="s">
        <v>140</v>
      </c>
      <c r="BM211" s="234" t="s">
        <v>317</v>
      </c>
    </row>
    <row r="212" s="2" customFormat="1">
      <c r="A212" s="34"/>
      <c r="B212" s="35"/>
      <c r="C212" s="36"/>
      <c r="D212" s="236" t="s">
        <v>142</v>
      </c>
      <c r="E212" s="36"/>
      <c r="F212" s="237" t="s">
        <v>318</v>
      </c>
      <c r="G212" s="36"/>
      <c r="H212" s="36"/>
      <c r="I212" s="191"/>
      <c r="J212" s="36"/>
      <c r="K212" s="36"/>
      <c r="L212" s="40"/>
      <c r="M212" s="238"/>
      <c r="N212" s="239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142</v>
      </c>
      <c r="AU212" s="13" t="s">
        <v>84</v>
      </c>
    </row>
    <row r="213" s="2" customFormat="1" ht="22.2" customHeight="1">
      <c r="A213" s="34"/>
      <c r="B213" s="35"/>
      <c r="C213" s="222" t="s">
        <v>319</v>
      </c>
      <c r="D213" s="222" t="s">
        <v>136</v>
      </c>
      <c r="E213" s="223" t="s">
        <v>320</v>
      </c>
      <c r="F213" s="224" t="s">
        <v>321</v>
      </c>
      <c r="G213" s="225" t="s">
        <v>172</v>
      </c>
      <c r="H213" s="226">
        <v>1</v>
      </c>
      <c r="I213" s="227"/>
      <c r="J213" s="228">
        <f>ROUND(I213*H213,2)</f>
        <v>0</v>
      </c>
      <c r="K213" s="229"/>
      <c r="L213" s="40"/>
      <c r="M213" s="230" t="s">
        <v>1</v>
      </c>
      <c r="N213" s="231" t="s">
        <v>41</v>
      </c>
      <c r="O213" s="87"/>
      <c r="P213" s="232">
        <f>O213*H213</f>
        <v>0</v>
      </c>
      <c r="Q213" s="232">
        <v>0.00024000000000000001</v>
      </c>
      <c r="R213" s="232">
        <f>Q213*H213</f>
        <v>0.00024000000000000001</v>
      </c>
      <c r="S213" s="232">
        <v>0</v>
      </c>
      <c r="T213" s="23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34" t="s">
        <v>140</v>
      </c>
      <c r="AT213" s="234" t="s">
        <v>136</v>
      </c>
      <c r="AU213" s="234" t="s">
        <v>84</v>
      </c>
      <c r="AY213" s="13" t="s">
        <v>135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3" t="s">
        <v>84</v>
      </c>
      <c r="BK213" s="235">
        <f>ROUND(I213*H213,2)</f>
        <v>0</v>
      </c>
      <c r="BL213" s="13" t="s">
        <v>140</v>
      </c>
      <c r="BM213" s="234" t="s">
        <v>322</v>
      </c>
    </row>
    <row r="214" s="2" customFormat="1">
      <c r="A214" s="34"/>
      <c r="B214" s="35"/>
      <c r="C214" s="36"/>
      <c r="D214" s="236" t="s">
        <v>142</v>
      </c>
      <c r="E214" s="36"/>
      <c r="F214" s="237" t="s">
        <v>323</v>
      </c>
      <c r="G214" s="36"/>
      <c r="H214" s="36"/>
      <c r="I214" s="191"/>
      <c r="J214" s="36"/>
      <c r="K214" s="36"/>
      <c r="L214" s="40"/>
      <c r="M214" s="238"/>
      <c r="N214" s="239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142</v>
      </c>
      <c r="AU214" s="13" t="s">
        <v>84</v>
      </c>
    </row>
    <row r="215" s="2" customFormat="1" ht="22.2" customHeight="1">
      <c r="A215" s="34"/>
      <c r="B215" s="35"/>
      <c r="C215" s="222" t="s">
        <v>324</v>
      </c>
      <c r="D215" s="222" t="s">
        <v>136</v>
      </c>
      <c r="E215" s="223" t="s">
        <v>325</v>
      </c>
      <c r="F215" s="224" t="s">
        <v>326</v>
      </c>
      <c r="G215" s="225" t="s">
        <v>172</v>
      </c>
      <c r="H215" s="226">
        <v>1</v>
      </c>
      <c r="I215" s="227"/>
      <c r="J215" s="228">
        <f>ROUND(I215*H215,2)</f>
        <v>0</v>
      </c>
      <c r="K215" s="229"/>
      <c r="L215" s="40"/>
      <c r="M215" s="230" t="s">
        <v>1</v>
      </c>
      <c r="N215" s="231" t="s">
        <v>41</v>
      </c>
      <c r="O215" s="87"/>
      <c r="P215" s="232">
        <f>O215*H215</f>
        <v>0</v>
      </c>
      <c r="Q215" s="232">
        <v>0.00125</v>
      </c>
      <c r="R215" s="232">
        <f>Q215*H215</f>
        <v>0.00125</v>
      </c>
      <c r="S215" s="232">
        <v>0</v>
      </c>
      <c r="T215" s="23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34" t="s">
        <v>140</v>
      </c>
      <c r="AT215" s="234" t="s">
        <v>136</v>
      </c>
      <c r="AU215" s="234" t="s">
        <v>84</v>
      </c>
      <c r="AY215" s="13" t="s">
        <v>135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3" t="s">
        <v>84</v>
      </c>
      <c r="BK215" s="235">
        <f>ROUND(I215*H215,2)</f>
        <v>0</v>
      </c>
      <c r="BL215" s="13" t="s">
        <v>140</v>
      </c>
      <c r="BM215" s="234" t="s">
        <v>327</v>
      </c>
    </row>
    <row r="216" s="2" customFormat="1">
      <c r="A216" s="34"/>
      <c r="B216" s="35"/>
      <c r="C216" s="36"/>
      <c r="D216" s="236" t="s">
        <v>142</v>
      </c>
      <c r="E216" s="36"/>
      <c r="F216" s="237" t="s">
        <v>328</v>
      </c>
      <c r="G216" s="36"/>
      <c r="H216" s="36"/>
      <c r="I216" s="191"/>
      <c r="J216" s="36"/>
      <c r="K216" s="36"/>
      <c r="L216" s="40"/>
      <c r="M216" s="238"/>
      <c r="N216" s="239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142</v>
      </c>
      <c r="AU216" s="13" t="s">
        <v>84</v>
      </c>
    </row>
    <row r="217" s="2" customFormat="1" ht="14.4" customHeight="1">
      <c r="A217" s="34"/>
      <c r="B217" s="35"/>
      <c r="C217" s="222" t="s">
        <v>329</v>
      </c>
      <c r="D217" s="222" t="s">
        <v>136</v>
      </c>
      <c r="E217" s="223" t="s">
        <v>330</v>
      </c>
      <c r="F217" s="224" t="s">
        <v>331</v>
      </c>
      <c r="G217" s="225" t="s">
        <v>172</v>
      </c>
      <c r="H217" s="226">
        <v>1</v>
      </c>
      <c r="I217" s="227"/>
      <c r="J217" s="228">
        <f>ROUND(I217*H217,2)</f>
        <v>0</v>
      </c>
      <c r="K217" s="229"/>
      <c r="L217" s="40"/>
      <c r="M217" s="230" t="s">
        <v>1</v>
      </c>
      <c r="N217" s="231" t="s">
        <v>41</v>
      </c>
      <c r="O217" s="87"/>
      <c r="P217" s="232">
        <f>O217*H217</f>
        <v>0</v>
      </c>
      <c r="Q217" s="232">
        <v>0.0018400000000000001</v>
      </c>
      <c r="R217" s="232">
        <f>Q217*H217</f>
        <v>0.0018400000000000001</v>
      </c>
      <c r="S217" s="232">
        <v>0</v>
      </c>
      <c r="T217" s="23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34" t="s">
        <v>140</v>
      </c>
      <c r="AT217" s="234" t="s">
        <v>136</v>
      </c>
      <c r="AU217" s="234" t="s">
        <v>84</v>
      </c>
      <c r="AY217" s="13" t="s">
        <v>135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3" t="s">
        <v>84</v>
      </c>
      <c r="BK217" s="235">
        <f>ROUND(I217*H217,2)</f>
        <v>0</v>
      </c>
      <c r="BL217" s="13" t="s">
        <v>140</v>
      </c>
      <c r="BM217" s="234" t="s">
        <v>332</v>
      </c>
    </row>
    <row r="218" s="2" customFormat="1">
      <c r="A218" s="34"/>
      <c r="B218" s="35"/>
      <c r="C218" s="36"/>
      <c r="D218" s="236" t="s">
        <v>142</v>
      </c>
      <c r="E218" s="36"/>
      <c r="F218" s="237" t="s">
        <v>333</v>
      </c>
      <c r="G218" s="36"/>
      <c r="H218" s="36"/>
      <c r="I218" s="191"/>
      <c r="J218" s="36"/>
      <c r="K218" s="36"/>
      <c r="L218" s="40"/>
      <c r="M218" s="238"/>
      <c r="N218" s="239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142</v>
      </c>
      <c r="AU218" s="13" t="s">
        <v>84</v>
      </c>
    </row>
    <row r="219" s="2" customFormat="1" ht="22.2" customHeight="1">
      <c r="A219" s="34"/>
      <c r="B219" s="35"/>
      <c r="C219" s="222" t="s">
        <v>334</v>
      </c>
      <c r="D219" s="222" t="s">
        <v>136</v>
      </c>
      <c r="E219" s="223" t="s">
        <v>335</v>
      </c>
      <c r="F219" s="224" t="s">
        <v>336</v>
      </c>
      <c r="G219" s="225" t="s">
        <v>172</v>
      </c>
      <c r="H219" s="226">
        <v>1</v>
      </c>
      <c r="I219" s="227"/>
      <c r="J219" s="228">
        <f>ROUND(I219*H219,2)</f>
        <v>0</v>
      </c>
      <c r="K219" s="229"/>
      <c r="L219" s="40"/>
      <c r="M219" s="230" t="s">
        <v>1</v>
      </c>
      <c r="N219" s="231" t="s">
        <v>41</v>
      </c>
      <c r="O219" s="87"/>
      <c r="P219" s="232">
        <f>O219*H219</f>
        <v>0</v>
      </c>
      <c r="Q219" s="232">
        <v>0.0019599999999999999</v>
      </c>
      <c r="R219" s="232">
        <f>Q219*H219</f>
        <v>0.0019599999999999999</v>
      </c>
      <c r="S219" s="232">
        <v>0</v>
      </c>
      <c r="T219" s="23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34" t="s">
        <v>140</v>
      </c>
      <c r="AT219" s="234" t="s">
        <v>136</v>
      </c>
      <c r="AU219" s="234" t="s">
        <v>84</v>
      </c>
      <c r="AY219" s="13" t="s">
        <v>135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3" t="s">
        <v>84</v>
      </c>
      <c r="BK219" s="235">
        <f>ROUND(I219*H219,2)</f>
        <v>0</v>
      </c>
      <c r="BL219" s="13" t="s">
        <v>140</v>
      </c>
      <c r="BM219" s="234" t="s">
        <v>337</v>
      </c>
    </row>
    <row r="220" s="2" customFormat="1">
      <c r="A220" s="34"/>
      <c r="B220" s="35"/>
      <c r="C220" s="36"/>
      <c r="D220" s="236" t="s">
        <v>142</v>
      </c>
      <c r="E220" s="36"/>
      <c r="F220" s="237" t="s">
        <v>338</v>
      </c>
      <c r="G220" s="36"/>
      <c r="H220" s="36"/>
      <c r="I220" s="191"/>
      <c r="J220" s="36"/>
      <c r="K220" s="36"/>
      <c r="L220" s="40"/>
      <c r="M220" s="238"/>
      <c r="N220" s="239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142</v>
      </c>
      <c r="AU220" s="13" t="s">
        <v>84</v>
      </c>
    </row>
    <row r="221" s="2" customFormat="1" ht="22.2" customHeight="1">
      <c r="A221" s="34"/>
      <c r="B221" s="35"/>
      <c r="C221" s="222" t="s">
        <v>339</v>
      </c>
      <c r="D221" s="222" t="s">
        <v>136</v>
      </c>
      <c r="E221" s="223" t="s">
        <v>340</v>
      </c>
      <c r="F221" s="224" t="s">
        <v>341</v>
      </c>
      <c r="G221" s="225" t="s">
        <v>177</v>
      </c>
      <c r="H221" s="240"/>
      <c r="I221" s="227"/>
      <c r="J221" s="228">
        <f>ROUND(I221*H221,2)</f>
        <v>0</v>
      </c>
      <c r="K221" s="229"/>
      <c r="L221" s="40"/>
      <c r="M221" s="230" t="s">
        <v>1</v>
      </c>
      <c r="N221" s="231" t="s">
        <v>41</v>
      </c>
      <c r="O221" s="87"/>
      <c r="P221" s="232">
        <f>O221*H221</f>
        <v>0</v>
      </c>
      <c r="Q221" s="232">
        <v>0</v>
      </c>
      <c r="R221" s="232">
        <f>Q221*H221</f>
        <v>0</v>
      </c>
      <c r="S221" s="232">
        <v>0</v>
      </c>
      <c r="T221" s="23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34" t="s">
        <v>140</v>
      </c>
      <c r="AT221" s="234" t="s">
        <v>136</v>
      </c>
      <c r="AU221" s="234" t="s">
        <v>84</v>
      </c>
      <c r="AY221" s="13" t="s">
        <v>135</v>
      </c>
      <c r="BE221" s="235">
        <f>IF(N221="základní",J221,0)</f>
        <v>0</v>
      </c>
      <c r="BF221" s="235">
        <f>IF(N221="snížená",J221,0)</f>
        <v>0</v>
      </c>
      <c r="BG221" s="235">
        <f>IF(N221="zákl. přenesená",J221,0)</f>
        <v>0</v>
      </c>
      <c r="BH221" s="235">
        <f>IF(N221="sníž. přenesená",J221,0)</f>
        <v>0</v>
      </c>
      <c r="BI221" s="235">
        <f>IF(N221="nulová",J221,0)</f>
        <v>0</v>
      </c>
      <c r="BJ221" s="13" t="s">
        <v>84</v>
      </c>
      <c r="BK221" s="235">
        <f>ROUND(I221*H221,2)</f>
        <v>0</v>
      </c>
      <c r="BL221" s="13" t="s">
        <v>140</v>
      </c>
      <c r="BM221" s="234" t="s">
        <v>342</v>
      </c>
    </row>
    <row r="222" s="2" customFormat="1">
      <c r="A222" s="34"/>
      <c r="B222" s="35"/>
      <c r="C222" s="36"/>
      <c r="D222" s="236" t="s">
        <v>142</v>
      </c>
      <c r="E222" s="36"/>
      <c r="F222" s="237" t="s">
        <v>343</v>
      </c>
      <c r="G222" s="36"/>
      <c r="H222" s="36"/>
      <c r="I222" s="191"/>
      <c r="J222" s="36"/>
      <c r="K222" s="36"/>
      <c r="L222" s="40"/>
      <c r="M222" s="238"/>
      <c r="N222" s="239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142</v>
      </c>
      <c r="AU222" s="13" t="s">
        <v>84</v>
      </c>
    </row>
    <row r="223" s="11" customFormat="1" ht="25.92" customHeight="1">
      <c r="A223" s="11"/>
      <c r="B223" s="208"/>
      <c r="C223" s="209"/>
      <c r="D223" s="210" t="s">
        <v>75</v>
      </c>
      <c r="E223" s="211" t="s">
        <v>344</v>
      </c>
      <c r="F223" s="211" t="s">
        <v>345</v>
      </c>
      <c r="G223" s="209"/>
      <c r="H223" s="209"/>
      <c r="I223" s="212"/>
      <c r="J223" s="213">
        <f>BK223</f>
        <v>0</v>
      </c>
      <c r="K223" s="209"/>
      <c r="L223" s="214"/>
      <c r="M223" s="215"/>
      <c r="N223" s="216"/>
      <c r="O223" s="216"/>
      <c r="P223" s="217">
        <f>SUM(P224:P231)</f>
        <v>0</v>
      </c>
      <c r="Q223" s="216"/>
      <c r="R223" s="217">
        <f>SUM(R224:R231)</f>
        <v>0</v>
      </c>
      <c r="S223" s="216"/>
      <c r="T223" s="218">
        <f>SUM(T224:T231)</f>
        <v>0.030179999999999998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19" t="s">
        <v>86</v>
      </c>
      <c r="AT223" s="220" t="s">
        <v>75</v>
      </c>
      <c r="AU223" s="220" t="s">
        <v>76</v>
      </c>
      <c r="AY223" s="219" t="s">
        <v>135</v>
      </c>
      <c r="BK223" s="221">
        <f>SUM(BK224:BK231)</f>
        <v>0</v>
      </c>
    </row>
    <row r="224" s="2" customFormat="1" ht="14.4" customHeight="1">
      <c r="A224" s="34"/>
      <c r="B224" s="35"/>
      <c r="C224" s="222" t="s">
        <v>346</v>
      </c>
      <c r="D224" s="222" t="s">
        <v>136</v>
      </c>
      <c r="E224" s="223" t="s">
        <v>347</v>
      </c>
      <c r="F224" s="224" t="s">
        <v>348</v>
      </c>
      <c r="G224" s="225" t="s">
        <v>139</v>
      </c>
      <c r="H224" s="226">
        <v>9</v>
      </c>
      <c r="I224" s="227"/>
      <c r="J224" s="228">
        <f>ROUND(I224*H224,2)</f>
        <v>0</v>
      </c>
      <c r="K224" s="229"/>
      <c r="L224" s="40"/>
      <c r="M224" s="230" t="s">
        <v>1</v>
      </c>
      <c r="N224" s="231" t="s">
        <v>41</v>
      </c>
      <c r="O224" s="87"/>
      <c r="P224" s="232">
        <f>O224*H224</f>
        <v>0</v>
      </c>
      <c r="Q224" s="232">
        <v>0</v>
      </c>
      <c r="R224" s="232">
        <f>Q224*H224</f>
        <v>0</v>
      </c>
      <c r="S224" s="232">
        <v>0.0020999999999999999</v>
      </c>
      <c r="T224" s="233">
        <f>S224*H224</f>
        <v>0.0189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34" t="s">
        <v>140</v>
      </c>
      <c r="AT224" s="234" t="s">
        <v>136</v>
      </c>
      <c r="AU224" s="234" t="s">
        <v>84</v>
      </c>
      <c r="AY224" s="13" t="s">
        <v>135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3" t="s">
        <v>84</v>
      </c>
      <c r="BK224" s="235">
        <f>ROUND(I224*H224,2)</f>
        <v>0</v>
      </c>
      <c r="BL224" s="13" t="s">
        <v>140</v>
      </c>
      <c r="BM224" s="234" t="s">
        <v>349</v>
      </c>
    </row>
    <row r="225" s="2" customFormat="1">
      <c r="A225" s="34"/>
      <c r="B225" s="35"/>
      <c r="C225" s="36"/>
      <c r="D225" s="236" t="s">
        <v>142</v>
      </c>
      <c r="E225" s="36"/>
      <c r="F225" s="237" t="s">
        <v>350</v>
      </c>
      <c r="G225" s="36"/>
      <c r="H225" s="36"/>
      <c r="I225" s="191"/>
      <c r="J225" s="36"/>
      <c r="K225" s="36"/>
      <c r="L225" s="40"/>
      <c r="M225" s="238"/>
      <c r="N225" s="239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142</v>
      </c>
      <c r="AU225" s="13" t="s">
        <v>84</v>
      </c>
    </row>
    <row r="226" s="2" customFormat="1" ht="14.4" customHeight="1">
      <c r="A226" s="34"/>
      <c r="B226" s="35"/>
      <c r="C226" s="222" t="s">
        <v>351</v>
      </c>
      <c r="D226" s="222" t="s">
        <v>136</v>
      </c>
      <c r="E226" s="223" t="s">
        <v>352</v>
      </c>
      <c r="F226" s="224" t="s">
        <v>353</v>
      </c>
      <c r="G226" s="225" t="s">
        <v>139</v>
      </c>
      <c r="H226" s="226">
        <v>1</v>
      </c>
      <c r="I226" s="227"/>
      <c r="J226" s="228">
        <f>ROUND(I226*H226,2)</f>
        <v>0</v>
      </c>
      <c r="K226" s="229"/>
      <c r="L226" s="40"/>
      <c r="M226" s="230" t="s">
        <v>1</v>
      </c>
      <c r="N226" s="231" t="s">
        <v>41</v>
      </c>
      <c r="O226" s="87"/>
      <c r="P226" s="232">
        <f>O226*H226</f>
        <v>0</v>
      </c>
      <c r="Q226" s="232">
        <v>0</v>
      </c>
      <c r="R226" s="232">
        <f>Q226*H226</f>
        <v>0</v>
      </c>
      <c r="S226" s="232">
        <v>0.00198</v>
      </c>
      <c r="T226" s="233">
        <f>S226*H226</f>
        <v>0.00198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34" t="s">
        <v>140</v>
      </c>
      <c r="AT226" s="234" t="s">
        <v>136</v>
      </c>
      <c r="AU226" s="234" t="s">
        <v>84</v>
      </c>
      <c r="AY226" s="13" t="s">
        <v>135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3" t="s">
        <v>84</v>
      </c>
      <c r="BK226" s="235">
        <f>ROUND(I226*H226,2)</f>
        <v>0</v>
      </c>
      <c r="BL226" s="13" t="s">
        <v>140</v>
      </c>
      <c r="BM226" s="234" t="s">
        <v>354</v>
      </c>
    </row>
    <row r="227" s="2" customFormat="1">
      <c r="A227" s="34"/>
      <c r="B227" s="35"/>
      <c r="C227" s="36"/>
      <c r="D227" s="236" t="s">
        <v>142</v>
      </c>
      <c r="E227" s="36"/>
      <c r="F227" s="237" t="s">
        <v>355</v>
      </c>
      <c r="G227" s="36"/>
      <c r="H227" s="36"/>
      <c r="I227" s="191"/>
      <c r="J227" s="36"/>
      <c r="K227" s="36"/>
      <c r="L227" s="40"/>
      <c r="M227" s="238"/>
      <c r="N227" s="239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142</v>
      </c>
      <c r="AU227" s="13" t="s">
        <v>84</v>
      </c>
    </row>
    <row r="228" s="2" customFormat="1" ht="14.4" customHeight="1">
      <c r="A228" s="34"/>
      <c r="B228" s="35"/>
      <c r="C228" s="222" t="s">
        <v>356</v>
      </c>
      <c r="D228" s="222" t="s">
        <v>136</v>
      </c>
      <c r="E228" s="223" t="s">
        <v>357</v>
      </c>
      <c r="F228" s="224" t="s">
        <v>358</v>
      </c>
      <c r="G228" s="225" t="s">
        <v>161</v>
      </c>
      <c r="H228" s="226">
        <v>3</v>
      </c>
      <c r="I228" s="227"/>
      <c r="J228" s="228">
        <f>ROUND(I228*H228,2)</f>
        <v>0</v>
      </c>
      <c r="K228" s="229"/>
      <c r="L228" s="40"/>
      <c r="M228" s="230" t="s">
        <v>1</v>
      </c>
      <c r="N228" s="231" t="s">
        <v>41</v>
      </c>
      <c r="O228" s="87"/>
      <c r="P228" s="232">
        <f>O228*H228</f>
        <v>0</v>
      </c>
      <c r="Q228" s="232">
        <v>0</v>
      </c>
      <c r="R228" s="232">
        <f>Q228*H228</f>
        <v>0</v>
      </c>
      <c r="S228" s="232">
        <v>0.0030999999999999999</v>
      </c>
      <c r="T228" s="233">
        <f>S228*H228</f>
        <v>0.0092999999999999992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34" t="s">
        <v>140</v>
      </c>
      <c r="AT228" s="234" t="s">
        <v>136</v>
      </c>
      <c r="AU228" s="234" t="s">
        <v>84</v>
      </c>
      <c r="AY228" s="13" t="s">
        <v>135</v>
      </c>
      <c r="BE228" s="235">
        <f>IF(N228="základní",J228,0)</f>
        <v>0</v>
      </c>
      <c r="BF228" s="235">
        <f>IF(N228="snížená",J228,0)</f>
        <v>0</v>
      </c>
      <c r="BG228" s="235">
        <f>IF(N228="zákl. přenesená",J228,0)</f>
        <v>0</v>
      </c>
      <c r="BH228" s="235">
        <f>IF(N228="sníž. přenesená",J228,0)</f>
        <v>0</v>
      </c>
      <c r="BI228" s="235">
        <f>IF(N228="nulová",J228,0)</f>
        <v>0</v>
      </c>
      <c r="BJ228" s="13" t="s">
        <v>84</v>
      </c>
      <c r="BK228" s="235">
        <f>ROUND(I228*H228,2)</f>
        <v>0</v>
      </c>
      <c r="BL228" s="13" t="s">
        <v>140</v>
      </c>
      <c r="BM228" s="234" t="s">
        <v>359</v>
      </c>
    </row>
    <row r="229" s="2" customFormat="1">
      <c r="A229" s="34"/>
      <c r="B229" s="35"/>
      <c r="C229" s="36"/>
      <c r="D229" s="236" t="s">
        <v>142</v>
      </c>
      <c r="E229" s="36"/>
      <c r="F229" s="237" t="s">
        <v>360</v>
      </c>
      <c r="G229" s="36"/>
      <c r="H229" s="36"/>
      <c r="I229" s="191"/>
      <c r="J229" s="36"/>
      <c r="K229" s="36"/>
      <c r="L229" s="40"/>
      <c r="M229" s="238"/>
      <c r="N229" s="239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142</v>
      </c>
      <c r="AU229" s="13" t="s">
        <v>84</v>
      </c>
    </row>
    <row r="230" s="2" customFormat="1" ht="22.2" customHeight="1">
      <c r="A230" s="34"/>
      <c r="B230" s="35"/>
      <c r="C230" s="222" t="s">
        <v>361</v>
      </c>
      <c r="D230" s="222" t="s">
        <v>136</v>
      </c>
      <c r="E230" s="223" t="s">
        <v>362</v>
      </c>
      <c r="F230" s="224" t="s">
        <v>363</v>
      </c>
      <c r="G230" s="225" t="s">
        <v>364</v>
      </c>
      <c r="H230" s="226">
        <v>0.029999999999999999</v>
      </c>
      <c r="I230" s="227"/>
      <c r="J230" s="228">
        <f>ROUND(I230*H230,2)</f>
        <v>0</v>
      </c>
      <c r="K230" s="229"/>
      <c r="L230" s="40"/>
      <c r="M230" s="230" t="s">
        <v>1</v>
      </c>
      <c r="N230" s="231" t="s">
        <v>41</v>
      </c>
      <c r="O230" s="87"/>
      <c r="P230" s="232">
        <f>O230*H230</f>
        <v>0</v>
      </c>
      <c r="Q230" s="232">
        <v>0</v>
      </c>
      <c r="R230" s="232">
        <f>Q230*H230</f>
        <v>0</v>
      </c>
      <c r="S230" s="232">
        <v>0</v>
      </c>
      <c r="T230" s="23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34" t="s">
        <v>140</v>
      </c>
      <c r="AT230" s="234" t="s">
        <v>136</v>
      </c>
      <c r="AU230" s="234" t="s">
        <v>84</v>
      </c>
      <c r="AY230" s="13" t="s">
        <v>135</v>
      </c>
      <c r="BE230" s="235">
        <f>IF(N230="základní",J230,0)</f>
        <v>0</v>
      </c>
      <c r="BF230" s="235">
        <f>IF(N230="snížená",J230,0)</f>
        <v>0</v>
      </c>
      <c r="BG230" s="235">
        <f>IF(N230="zákl. přenesená",J230,0)</f>
        <v>0</v>
      </c>
      <c r="BH230" s="235">
        <f>IF(N230="sníž. přenesená",J230,0)</f>
        <v>0</v>
      </c>
      <c r="BI230" s="235">
        <f>IF(N230="nulová",J230,0)</f>
        <v>0</v>
      </c>
      <c r="BJ230" s="13" t="s">
        <v>84</v>
      </c>
      <c r="BK230" s="235">
        <f>ROUND(I230*H230,2)</f>
        <v>0</v>
      </c>
      <c r="BL230" s="13" t="s">
        <v>140</v>
      </c>
      <c r="BM230" s="234" t="s">
        <v>365</v>
      </c>
    </row>
    <row r="231" s="2" customFormat="1">
      <c r="A231" s="34"/>
      <c r="B231" s="35"/>
      <c r="C231" s="36"/>
      <c r="D231" s="236" t="s">
        <v>142</v>
      </c>
      <c r="E231" s="36"/>
      <c r="F231" s="237" t="s">
        <v>366</v>
      </c>
      <c r="G231" s="36"/>
      <c r="H231" s="36"/>
      <c r="I231" s="191"/>
      <c r="J231" s="36"/>
      <c r="K231" s="36"/>
      <c r="L231" s="40"/>
      <c r="M231" s="238"/>
      <c r="N231" s="239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142</v>
      </c>
      <c r="AU231" s="13" t="s">
        <v>84</v>
      </c>
    </row>
    <row r="232" s="11" customFormat="1" ht="25.92" customHeight="1">
      <c r="A232" s="11"/>
      <c r="B232" s="208"/>
      <c r="C232" s="209"/>
      <c r="D232" s="210" t="s">
        <v>75</v>
      </c>
      <c r="E232" s="211" t="s">
        <v>367</v>
      </c>
      <c r="F232" s="211" t="s">
        <v>368</v>
      </c>
      <c r="G232" s="209"/>
      <c r="H232" s="209"/>
      <c r="I232" s="212"/>
      <c r="J232" s="213">
        <f>BK232</f>
        <v>0</v>
      </c>
      <c r="K232" s="209"/>
      <c r="L232" s="214"/>
      <c r="M232" s="215"/>
      <c r="N232" s="216"/>
      <c r="O232" s="216"/>
      <c r="P232" s="217">
        <f>SUM(P233:P242)</f>
        <v>0</v>
      </c>
      <c r="Q232" s="216"/>
      <c r="R232" s="217">
        <f>SUM(R233:R242)</f>
        <v>0</v>
      </c>
      <c r="S232" s="216"/>
      <c r="T232" s="218">
        <f>SUM(T233:T242)</f>
        <v>0.046589999999999999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219" t="s">
        <v>86</v>
      </c>
      <c r="AT232" s="220" t="s">
        <v>75</v>
      </c>
      <c r="AU232" s="220" t="s">
        <v>76</v>
      </c>
      <c r="AY232" s="219" t="s">
        <v>135</v>
      </c>
      <c r="BK232" s="221">
        <f>SUM(BK233:BK242)</f>
        <v>0</v>
      </c>
    </row>
    <row r="233" s="2" customFormat="1" ht="22.2" customHeight="1">
      <c r="A233" s="34"/>
      <c r="B233" s="35"/>
      <c r="C233" s="222" t="s">
        <v>369</v>
      </c>
      <c r="D233" s="222" t="s">
        <v>136</v>
      </c>
      <c r="E233" s="223" t="s">
        <v>370</v>
      </c>
      <c r="F233" s="224" t="s">
        <v>371</v>
      </c>
      <c r="G233" s="225" t="s">
        <v>139</v>
      </c>
      <c r="H233" s="226">
        <v>19</v>
      </c>
      <c r="I233" s="227"/>
      <c r="J233" s="228">
        <f>ROUND(I233*H233,2)</f>
        <v>0</v>
      </c>
      <c r="K233" s="229"/>
      <c r="L233" s="40"/>
      <c r="M233" s="230" t="s">
        <v>1</v>
      </c>
      <c r="N233" s="231" t="s">
        <v>41</v>
      </c>
      <c r="O233" s="87"/>
      <c r="P233" s="232">
        <f>O233*H233</f>
        <v>0</v>
      </c>
      <c r="Q233" s="232">
        <v>0</v>
      </c>
      <c r="R233" s="232">
        <f>Q233*H233</f>
        <v>0</v>
      </c>
      <c r="S233" s="232">
        <v>0.0021299999999999999</v>
      </c>
      <c r="T233" s="233">
        <f>S233*H233</f>
        <v>0.040469999999999999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34" t="s">
        <v>140</v>
      </c>
      <c r="AT233" s="234" t="s">
        <v>136</v>
      </c>
      <c r="AU233" s="234" t="s">
        <v>84</v>
      </c>
      <c r="AY233" s="13" t="s">
        <v>135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3" t="s">
        <v>84</v>
      </c>
      <c r="BK233" s="235">
        <f>ROUND(I233*H233,2)</f>
        <v>0</v>
      </c>
      <c r="BL233" s="13" t="s">
        <v>140</v>
      </c>
      <c r="BM233" s="234" t="s">
        <v>372</v>
      </c>
    </row>
    <row r="234" s="2" customFormat="1">
      <c r="A234" s="34"/>
      <c r="B234" s="35"/>
      <c r="C234" s="36"/>
      <c r="D234" s="236" t="s">
        <v>142</v>
      </c>
      <c r="E234" s="36"/>
      <c r="F234" s="237" t="s">
        <v>373</v>
      </c>
      <c r="G234" s="36"/>
      <c r="H234" s="36"/>
      <c r="I234" s="191"/>
      <c r="J234" s="36"/>
      <c r="K234" s="36"/>
      <c r="L234" s="40"/>
      <c r="M234" s="238"/>
      <c r="N234" s="239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142</v>
      </c>
      <c r="AU234" s="13" t="s">
        <v>84</v>
      </c>
    </row>
    <row r="235" s="2" customFormat="1" ht="14.4" customHeight="1">
      <c r="A235" s="34"/>
      <c r="B235" s="35"/>
      <c r="C235" s="222" t="s">
        <v>374</v>
      </c>
      <c r="D235" s="222" t="s">
        <v>136</v>
      </c>
      <c r="E235" s="223" t="s">
        <v>375</v>
      </c>
      <c r="F235" s="224" t="s">
        <v>376</v>
      </c>
      <c r="G235" s="225" t="s">
        <v>139</v>
      </c>
      <c r="H235" s="226">
        <v>19</v>
      </c>
      <c r="I235" s="227"/>
      <c r="J235" s="228">
        <f>ROUND(I235*H235,2)</f>
        <v>0</v>
      </c>
      <c r="K235" s="229"/>
      <c r="L235" s="40"/>
      <c r="M235" s="230" t="s">
        <v>1</v>
      </c>
      <c r="N235" s="231" t="s">
        <v>41</v>
      </c>
      <c r="O235" s="87"/>
      <c r="P235" s="232">
        <f>O235*H235</f>
        <v>0</v>
      </c>
      <c r="Q235" s="232">
        <v>0</v>
      </c>
      <c r="R235" s="232">
        <f>Q235*H235</f>
        <v>0</v>
      </c>
      <c r="S235" s="232">
        <v>0.00023000000000000001</v>
      </c>
      <c r="T235" s="233">
        <f>S235*H235</f>
        <v>0.0043699999999999998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34" t="s">
        <v>140</v>
      </c>
      <c r="AT235" s="234" t="s">
        <v>136</v>
      </c>
      <c r="AU235" s="234" t="s">
        <v>84</v>
      </c>
      <c r="AY235" s="13" t="s">
        <v>135</v>
      </c>
      <c r="BE235" s="235">
        <f>IF(N235="základní",J235,0)</f>
        <v>0</v>
      </c>
      <c r="BF235" s="235">
        <f>IF(N235="snížená",J235,0)</f>
        <v>0</v>
      </c>
      <c r="BG235" s="235">
        <f>IF(N235="zákl. přenesená",J235,0)</f>
        <v>0</v>
      </c>
      <c r="BH235" s="235">
        <f>IF(N235="sníž. přenesená",J235,0)</f>
        <v>0</v>
      </c>
      <c r="BI235" s="235">
        <f>IF(N235="nulová",J235,0)</f>
        <v>0</v>
      </c>
      <c r="BJ235" s="13" t="s">
        <v>84</v>
      </c>
      <c r="BK235" s="235">
        <f>ROUND(I235*H235,2)</f>
        <v>0</v>
      </c>
      <c r="BL235" s="13" t="s">
        <v>140</v>
      </c>
      <c r="BM235" s="234" t="s">
        <v>377</v>
      </c>
    </row>
    <row r="236" s="2" customFormat="1">
      <c r="A236" s="34"/>
      <c r="B236" s="35"/>
      <c r="C236" s="36"/>
      <c r="D236" s="236" t="s">
        <v>142</v>
      </c>
      <c r="E236" s="36"/>
      <c r="F236" s="237" t="s">
        <v>378</v>
      </c>
      <c r="G236" s="36"/>
      <c r="H236" s="36"/>
      <c r="I236" s="191"/>
      <c r="J236" s="36"/>
      <c r="K236" s="36"/>
      <c r="L236" s="40"/>
      <c r="M236" s="238"/>
      <c r="N236" s="239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142</v>
      </c>
      <c r="AU236" s="13" t="s">
        <v>84</v>
      </c>
    </row>
    <row r="237" s="2" customFormat="1" ht="19.8" customHeight="1">
      <c r="A237" s="34"/>
      <c r="B237" s="35"/>
      <c r="C237" s="222" t="s">
        <v>379</v>
      </c>
      <c r="D237" s="222" t="s">
        <v>136</v>
      </c>
      <c r="E237" s="223" t="s">
        <v>380</v>
      </c>
      <c r="F237" s="224" t="s">
        <v>381</v>
      </c>
      <c r="G237" s="225" t="s">
        <v>161</v>
      </c>
      <c r="H237" s="226">
        <v>1</v>
      </c>
      <c r="I237" s="227"/>
      <c r="J237" s="228">
        <f>ROUND(I237*H237,2)</f>
        <v>0</v>
      </c>
      <c r="K237" s="229"/>
      <c r="L237" s="40"/>
      <c r="M237" s="230" t="s">
        <v>1</v>
      </c>
      <c r="N237" s="231" t="s">
        <v>41</v>
      </c>
      <c r="O237" s="87"/>
      <c r="P237" s="232">
        <f>O237*H237</f>
        <v>0</v>
      </c>
      <c r="Q237" s="232">
        <v>0</v>
      </c>
      <c r="R237" s="232">
        <f>Q237*H237</f>
        <v>0</v>
      </c>
      <c r="S237" s="232">
        <v>0.00068999999999999997</v>
      </c>
      <c r="T237" s="233">
        <f>S237*H237</f>
        <v>0.00068999999999999997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34" t="s">
        <v>140</v>
      </c>
      <c r="AT237" s="234" t="s">
        <v>136</v>
      </c>
      <c r="AU237" s="234" t="s">
        <v>84</v>
      </c>
      <c r="AY237" s="13" t="s">
        <v>135</v>
      </c>
      <c r="BE237" s="235">
        <f>IF(N237="základní",J237,0)</f>
        <v>0</v>
      </c>
      <c r="BF237" s="235">
        <f>IF(N237="snížená",J237,0)</f>
        <v>0</v>
      </c>
      <c r="BG237" s="235">
        <f>IF(N237="zákl. přenesená",J237,0)</f>
        <v>0</v>
      </c>
      <c r="BH237" s="235">
        <f>IF(N237="sníž. přenesená",J237,0)</f>
        <v>0</v>
      </c>
      <c r="BI237" s="235">
        <f>IF(N237="nulová",J237,0)</f>
        <v>0</v>
      </c>
      <c r="BJ237" s="13" t="s">
        <v>84</v>
      </c>
      <c r="BK237" s="235">
        <f>ROUND(I237*H237,2)</f>
        <v>0</v>
      </c>
      <c r="BL237" s="13" t="s">
        <v>140</v>
      </c>
      <c r="BM237" s="234" t="s">
        <v>382</v>
      </c>
    </row>
    <row r="238" s="2" customFormat="1">
      <c r="A238" s="34"/>
      <c r="B238" s="35"/>
      <c r="C238" s="36"/>
      <c r="D238" s="236" t="s">
        <v>142</v>
      </c>
      <c r="E238" s="36"/>
      <c r="F238" s="237" t="s">
        <v>383</v>
      </c>
      <c r="G238" s="36"/>
      <c r="H238" s="36"/>
      <c r="I238" s="191"/>
      <c r="J238" s="36"/>
      <c r="K238" s="36"/>
      <c r="L238" s="40"/>
      <c r="M238" s="238"/>
      <c r="N238" s="239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142</v>
      </c>
      <c r="AU238" s="13" t="s">
        <v>84</v>
      </c>
    </row>
    <row r="239" s="2" customFormat="1" ht="19.8" customHeight="1">
      <c r="A239" s="34"/>
      <c r="B239" s="35"/>
      <c r="C239" s="222" t="s">
        <v>384</v>
      </c>
      <c r="D239" s="222" t="s">
        <v>136</v>
      </c>
      <c r="E239" s="223" t="s">
        <v>385</v>
      </c>
      <c r="F239" s="224" t="s">
        <v>386</v>
      </c>
      <c r="G239" s="225" t="s">
        <v>161</v>
      </c>
      <c r="H239" s="226">
        <v>2</v>
      </c>
      <c r="I239" s="227"/>
      <c r="J239" s="228">
        <f>ROUND(I239*H239,2)</f>
        <v>0</v>
      </c>
      <c r="K239" s="229"/>
      <c r="L239" s="40"/>
      <c r="M239" s="230" t="s">
        <v>1</v>
      </c>
      <c r="N239" s="231" t="s">
        <v>41</v>
      </c>
      <c r="O239" s="87"/>
      <c r="P239" s="232">
        <f>O239*H239</f>
        <v>0</v>
      </c>
      <c r="Q239" s="232">
        <v>0</v>
      </c>
      <c r="R239" s="232">
        <f>Q239*H239</f>
        <v>0</v>
      </c>
      <c r="S239" s="232">
        <v>0.00052999999999999998</v>
      </c>
      <c r="T239" s="233">
        <f>S239*H239</f>
        <v>0.00106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34" t="s">
        <v>140</v>
      </c>
      <c r="AT239" s="234" t="s">
        <v>136</v>
      </c>
      <c r="AU239" s="234" t="s">
        <v>84</v>
      </c>
      <c r="AY239" s="13" t="s">
        <v>135</v>
      </c>
      <c r="BE239" s="235">
        <f>IF(N239="základní",J239,0)</f>
        <v>0</v>
      </c>
      <c r="BF239" s="235">
        <f>IF(N239="snížená",J239,0)</f>
        <v>0</v>
      </c>
      <c r="BG239" s="235">
        <f>IF(N239="zákl. přenesená",J239,0)</f>
        <v>0</v>
      </c>
      <c r="BH239" s="235">
        <f>IF(N239="sníž. přenesená",J239,0)</f>
        <v>0</v>
      </c>
      <c r="BI239" s="235">
        <f>IF(N239="nulová",J239,0)</f>
        <v>0</v>
      </c>
      <c r="BJ239" s="13" t="s">
        <v>84</v>
      </c>
      <c r="BK239" s="235">
        <f>ROUND(I239*H239,2)</f>
        <v>0</v>
      </c>
      <c r="BL239" s="13" t="s">
        <v>140</v>
      </c>
      <c r="BM239" s="234" t="s">
        <v>387</v>
      </c>
    </row>
    <row r="240" s="2" customFormat="1">
      <c r="A240" s="34"/>
      <c r="B240" s="35"/>
      <c r="C240" s="36"/>
      <c r="D240" s="236" t="s">
        <v>142</v>
      </c>
      <c r="E240" s="36"/>
      <c r="F240" s="237" t="s">
        <v>388</v>
      </c>
      <c r="G240" s="36"/>
      <c r="H240" s="36"/>
      <c r="I240" s="191"/>
      <c r="J240" s="36"/>
      <c r="K240" s="36"/>
      <c r="L240" s="40"/>
      <c r="M240" s="238"/>
      <c r="N240" s="239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142</v>
      </c>
      <c r="AU240" s="13" t="s">
        <v>84</v>
      </c>
    </row>
    <row r="241" s="2" customFormat="1" ht="22.2" customHeight="1">
      <c r="A241" s="34"/>
      <c r="B241" s="35"/>
      <c r="C241" s="222" t="s">
        <v>389</v>
      </c>
      <c r="D241" s="222" t="s">
        <v>136</v>
      </c>
      <c r="E241" s="223" t="s">
        <v>362</v>
      </c>
      <c r="F241" s="224" t="s">
        <v>363</v>
      </c>
      <c r="G241" s="225" t="s">
        <v>364</v>
      </c>
      <c r="H241" s="226">
        <v>0.047</v>
      </c>
      <c r="I241" s="227"/>
      <c r="J241" s="228">
        <f>ROUND(I241*H241,2)</f>
        <v>0</v>
      </c>
      <c r="K241" s="229"/>
      <c r="L241" s="40"/>
      <c r="M241" s="230" t="s">
        <v>1</v>
      </c>
      <c r="N241" s="231" t="s">
        <v>41</v>
      </c>
      <c r="O241" s="87"/>
      <c r="P241" s="232">
        <f>O241*H241</f>
        <v>0</v>
      </c>
      <c r="Q241" s="232">
        <v>0</v>
      </c>
      <c r="R241" s="232">
        <f>Q241*H241</f>
        <v>0</v>
      </c>
      <c r="S241" s="232">
        <v>0</v>
      </c>
      <c r="T241" s="23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34" t="s">
        <v>140</v>
      </c>
      <c r="AT241" s="234" t="s">
        <v>136</v>
      </c>
      <c r="AU241" s="234" t="s">
        <v>84</v>
      </c>
      <c r="AY241" s="13" t="s">
        <v>135</v>
      </c>
      <c r="BE241" s="235">
        <f>IF(N241="základní",J241,0)</f>
        <v>0</v>
      </c>
      <c r="BF241" s="235">
        <f>IF(N241="snížená",J241,0)</f>
        <v>0</v>
      </c>
      <c r="BG241" s="235">
        <f>IF(N241="zákl. přenesená",J241,0)</f>
        <v>0</v>
      </c>
      <c r="BH241" s="235">
        <f>IF(N241="sníž. přenesená",J241,0)</f>
        <v>0</v>
      </c>
      <c r="BI241" s="235">
        <f>IF(N241="nulová",J241,0)</f>
        <v>0</v>
      </c>
      <c r="BJ241" s="13" t="s">
        <v>84</v>
      </c>
      <c r="BK241" s="235">
        <f>ROUND(I241*H241,2)</f>
        <v>0</v>
      </c>
      <c r="BL241" s="13" t="s">
        <v>140</v>
      </c>
      <c r="BM241" s="234" t="s">
        <v>390</v>
      </c>
    </row>
    <row r="242" s="2" customFormat="1">
      <c r="A242" s="34"/>
      <c r="B242" s="35"/>
      <c r="C242" s="36"/>
      <c r="D242" s="236" t="s">
        <v>142</v>
      </c>
      <c r="E242" s="36"/>
      <c r="F242" s="237" t="s">
        <v>366</v>
      </c>
      <c r="G242" s="36"/>
      <c r="H242" s="36"/>
      <c r="I242" s="191"/>
      <c r="J242" s="36"/>
      <c r="K242" s="36"/>
      <c r="L242" s="40"/>
      <c r="M242" s="238"/>
      <c r="N242" s="239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142</v>
      </c>
      <c r="AU242" s="13" t="s">
        <v>84</v>
      </c>
    </row>
    <row r="243" s="11" customFormat="1" ht="25.92" customHeight="1">
      <c r="A243" s="11"/>
      <c r="B243" s="208"/>
      <c r="C243" s="209"/>
      <c r="D243" s="210" t="s">
        <v>75</v>
      </c>
      <c r="E243" s="211" t="s">
        <v>391</v>
      </c>
      <c r="F243" s="211" t="s">
        <v>392</v>
      </c>
      <c r="G243" s="209"/>
      <c r="H243" s="209"/>
      <c r="I243" s="212"/>
      <c r="J243" s="213">
        <f>BK243</f>
        <v>0</v>
      </c>
      <c r="K243" s="209"/>
      <c r="L243" s="214"/>
      <c r="M243" s="215"/>
      <c r="N243" s="216"/>
      <c r="O243" s="216"/>
      <c r="P243" s="217">
        <f>SUM(P244:P247)</f>
        <v>0</v>
      </c>
      <c r="Q243" s="216"/>
      <c r="R243" s="217">
        <f>SUM(R244:R247)</f>
        <v>0.0055199999999999997</v>
      </c>
      <c r="S243" s="216"/>
      <c r="T243" s="218">
        <f>SUM(T244:T247)</f>
        <v>0.058420000000000007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219" t="s">
        <v>86</v>
      </c>
      <c r="AT243" s="220" t="s">
        <v>75</v>
      </c>
      <c r="AU243" s="220" t="s">
        <v>76</v>
      </c>
      <c r="AY243" s="219" t="s">
        <v>135</v>
      </c>
      <c r="BK243" s="221">
        <f>SUM(BK244:BK247)</f>
        <v>0</v>
      </c>
    </row>
    <row r="244" s="2" customFormat="1" ht="19.8" customHeight="1">
      <c r="A244" s="34"/>
      <c r="B244" s="35"/>
      <c r="C244" s="222" t="s">
        <v>393</v>
      </c>
      <c r="D244" s="222" t="s">
        <v>136</v>
      </c>
      <c r="E244" s="223" t="s">
        <v>394</v>
      </c>
      <c r="F244" s="224" t="s">
        <v>395</v>
      </c>
      <c r="G244" s="225" t="s">
        <v>139</v>
      </c>
      <c r="H244" s="226">
        <v>23</v>
      </c>
      <c r="I244" s="227"/>
      <c r="J244" s="228">
        <f>ROUND(I244*H244,2)</f>
        <v>0</v>
      </c>
      <c r="K244" s="229"/>
      <c r="L244" s="40"/>
      <c r="M244" s="230" t="s">
        <v>1</v>
      </c>
      <c r="N244" s="231" t="s">
        <v>41</v>
      </c>
      <c r="O244" s="87"/>
      <c r="P244" s="232">
        <f>O244*H244</f>
        <v>0</v>
      </c>
      <c r="Q244" s="232">
        <v>0.00024000000000000001</v>
      </c>
      <c r="R244" s="232">
        <f>Q244*H244</f>
        <v>0.0055199999999999997</v>
      </c>
      <c r="S244" s="232">
        <v>0.0025400000000000002</v>
      </c>
      <c r="T244" s="233">
        <f>S244*H244</f>
        <v>0.058420000000000007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34" t="s">
        <v>140</v>
      </c>
      <c r="AT244" s="234" t="s">
        <v>136</v>
      </c>
      <c r="AU244" s="234" t="s">
        <v>84</v>
      </c>
      <c r="AY244" s="13" t="s">
        <v>135</v>
      </c>
      <c r="BE244" s="235">
        <f>IF(N244="základní",J244,0)</f>
        <v>0</v>
      </c>
      <c r="BF244" s="235">
        <f>IF(N244="snížená",J244,0)</f>
        <v>0</v>
      </c>
      <c r="BG244" s="235">
        <f>IF(N244="zákl. přenesená",J244,0)</f>
        <v>0</v>
      </c>
      <c r="BH244" s="235">
        <f>IF(N244="sníž. přenesená",J244,0)</f>
        <v>0</v>
      </c>
      <c r="BI244" s="235">
        <f>IF(N244="nulová",J244,0)</f>
        <v>0</v>
      </c>
      <c r="BJ244" s="13" t="s">
        <v>84</v>
      </c>
      <c r="BK244" s="235">
        <f>ROUND(I244*H244,2)</f>
        <v>0</v>
      </c>
      <c r="BL244" s="13" t="s">
        <v>140</v>
      </c>
      <c r="BM244" s="234" t="s">
        <v>396</v>
      </c>
    </row>
    <row r="245" s="2" customFormat="1">
      <c r="A245" s="34"/>
      <c r="B245" s="35"/>
      <c r="C245" s="36"/>
      <c r="D245" s="236" t="s">
        <v>142</v>
      </c>
      <c r="E245" s="36"/>
      <c r="F245" s="237" t="s">
        <v>397</v>
      </c>
      <c r="G245" s="36"/>
      <c r="H245" s="36"/>
      <c r="I245" s="191"/>
      <c r="J245" s="36"/>
      <c r="K245" s="36"/>
      <c r="L245" s="40"/>
      <c r="M245" s="238"/>
      <c r="N245" s="239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142</v>
      </c>
      <c r="AU245" s="13" t="s">
        <v>84</v>
      </c>
    </row>
    <row r="246" s="2" customFormat="1" ht="22.2" customHeight="1">
      <c r="A246" s="34"/>
      <c r="B246" s="35"/>
      <c r="C246" s="222" t="s">
        <v>398</v>
      </c>
      <c r="D246" s="222" t="s">
        <v>136</v>
      </c>
      <c r="E246" s="223" t="s">
        <v>362</v>
      </c>
      <c r="F246" s="224" t="s">
        <v>363</v>
      </c>
      <c r="G246" s="225" t="s">
        <v>364</v>
      </c>
      <c r="H246" s="226">
        <v>0.0060000000000000001</v>
      </c>
      <c r="I246" s="227"/>
      <c r="J246" s="228">
        <f>ROUND(I246*H246,2)</f>
        <v>0</v>
      </c>
      <c r="K246" s="229"/>
      <c r="L246" s="40"/>
      <c r="M246" s="230" t="s">
        <v>1</v>
      </c>
      <c r="N246" s="231" t="s">
        <v>41</v>
      </c>
      <c r="O246" s="87"/>
      <c r="P246" s="232">
        <f>O246*H246</f>
        <v>0</v>
      </c>
      <c r="Q246" s="232">
        <v>0</v>
      </c>
      <c r="R246" s="232">
        <f>Q246*H246</f>
        <v>0</v>
      </c>
      <c r="S246" s="232">
        <v>0</v>
      </c>
      <c r="T246" s="23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34" t="s">
        <v>140</v>
      </c>
      <c r="AT246" s="234" t="s">
        <v>136</v>
      </c>
      <c r="AU246" s="234" t="s">
        <v>84</v>
      </c>
      <c r="AY246" s="13" t="s">
        <v>135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3" t="s">
        <v>84</v>
      </c>
      <c r="BK246" s="235">
        <f>ROUND(I246*H246,2)</f>
        <v>0</v>
      </c>
      <c r="BL246" s="13" t="s">
        <v>140</v>
      </c>
      <c r="BM246" s="234" t="s">
        <v>399</v>
      </c>
    </row>
    <row r="247" s="2" customFormat="1">
      <c r="A247" s="34"/>
      <c r="B247" s="35"/>
      <c r="C247" s="36"/>
      <c r="D247" s="236" t="s">
        <v>142</v>
      </c>
      <c r="E247" s="36"/>
      <c r="F247" s="237" t="s">
        <v>366</v>
      </c>
      <c r="G247" s="36"/>
      <c r="H247" s="36"/>
      <c r="I247" s="191"/>
      <c r="J247" s="36"/>
      <c r="K247" s="36"/>
      <c r="L247" s="40"/>
      <c r="M247" s="238"/>
      <c r="N247" s="239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142</v>
      </c>
      <c r="AU247" s="13" t="s">
        <v>84</v>
      </c>
    </row>
    <row r="248" s="11" customFormat="1" ht="25.92" customHeight="1">
      <c r="A248" s="11"/>
      <c r="B248" s="208"/>
      <c r="C248" s="209"/>
      <c r="D248" s="210" t="s">
        <v>75</v>
      </c>
      <c r="E248" s="211" t="s">
        <v>400</v>
      </c>
      <c r="F248" s="211" t="s">
        <v>401</v>
      </c>
      <c r="G248" s="209"/>
      <c r="H248" s="209"/>
      <c r="I248" s="212"/>
      <c r="J248" s="213">
        <f>BK248</f>
        <v>0</v>
      </c>
      <c r="K248" s="209"/>
      <c r="L248" s="214"/>
      <c r="M248" s="215"/>
      <c r="N248" s="216"/>
      <c r="O248" s="216"/>
      <c r="P248" s="217">
        <f>SUM(P249:P262)</f>
        <v>0</v>
      </c>
      <c r="Q248" s="216"/>
      <c r="R248" s="217">
        <f>SUM(R249:R262)</f>
        <v>0</v>
      </c>
      <c r="S248" s="216"/>
      <c r="T248" s="218">
        <f>SUM(T249:T262)</f>
        <v>0.086060000000000011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219" t="s">
        <v>86</v>
      </c>
      <c r="AT248" s="220" t="s">
        <v>75</v>
      </c>
      <c r="AU248" s="220" t="s">
        <v>76</v>
      </c>
      <c r="AY248" s="219" t="s">
        <v>135</v>
      </c>
      <c r="BK248" s="221">
        <f>SUM(BK249:BK262)</f>
        <v>0</v>
      </c>
    </row>
    <row r="249" s="2" customFormat="1" ht="14.4" customHeight="1">
      <c r="A249" s="34"/>
      <c r="B249" s="35"/>
      <c r="C249" s="222" t="s">
        <v>402</v>
      </c>
      <c r="D249" s="222" t="s">
        <v>136</v>
      </c>
      <c r="E249" s="223" t="s">
        <v>403</v>
      </c>
      <c r="F249" s="224" t="s">
        <v>404</v>
      </c>
      <c r="G249" s="225" t="s">
        <v>172</v>
      </c>
      <c r="H249" s="226">
        <v>1</v>
      </c>
      <c r="I249" s="227"/>
      <c r="J249" s="228">
        <f>ROUND(I249*H249,2)</f>
        <v>0</v>
      </c>
      <c r="K249" s="229"/>
      <c r="L249" s="40"/>
      <c r="M249" s="230" t="s">
        <v>1</v>
      </c>
      <c r="N249" s="231" t="s">
        <v>41</v>
      </c>
      <c r="O249" s="87"/>
      <c r="P249" s="232">
        <f>O249*H249</f>
        <v>0</v>
      </c>
      <c r="Q249" s="232">
        <v>0</v>
      </c>
      <c r="R249" s="232">
        <f>Q249*H249</f>
        <v>0</v>
      </c>
      <c r="S249" s="232">
        <v>0.01933</v>
      </c>
      <c r="T249" s="233">
        <f>S249*H249</f>
        <v>0.01933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34" t="s">
        <v>140</v>
      </c>
      <c r="AT249" s="234" t="s">
        <v>136</v>
      </c>
      <c r="AU249" s="234" t="s">
        <v>84</v>
      </c>
      <c r="AY249" s="13" t="s">
        <v>135</v>
      </c>
      <c r="BE249" s="235">
        <f>IF(N249="základní",J249,0)</f>
        <v>0</v>
      </c>
      <c r="BF249" s="235">
        <f>IF(N249="snížená",J249,0)</f>
        <v>0</v>
      </c>
      <c r="BG249" s="235">
        <f>IF(N249="zákl. přenesená",J249,0)</f>
        <v>0</v>
      </c>
      <c r="BH249" s="235">
        <f>IF(N249="sníž. přenesená",J249,0)</f>
        <v>0</v>
      </c>
      <c r="BI249" s="235">
        <f>IF(N249="nulová",J249,0)</f>
        <v>0</v>
      </c>
      <c r="BJ249" s="13" t="s">
        <v>84</v>
      </c>
      <c r="BK249" s="235">
        <f>ROUND(I249*H249,2)</f>
        <v>0</v>
      </c>
      <c r="BL249" s="13" t="s">
        <v>140</v>
      </c>
      <c r="BM249" s="234" t="s">
        <v>405</v>
      </c>
    </row>
    <row r="250" s="2" customFormat="1">
      <c r="A250" s="34"/>
      <c r="B250" s="35"/>
      <c r="C250" s="36"/>
      <c r="D250" s="236" t="s">
        <v>142</v>
      </c>
      <c r="E250" s="36"/>
      <c r="F250" s="237" t="s">
        <v>406</v>
      </c>
      <c r="G250" s="36"/>
      <c r="H250" s="36"/>
      <c r="I250" s="191"/>
      <c r="J250" s="36"/>
      <c r="K250" s="36"/>
      <c r="L250" s="40"/>
      <c r="M250" s="238"/>
      <c r="N250" s="239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142</v>
      </c>
      <c r="AU250" s="13" t="s">
        <v>84</v>
      </c>
    </row>
    <row r="251" s="2" customFormat="1" ht="14.4" customHeight="1">
      <c r="A251" s="34"/>
      <c r="B251" s="35"/>
      <c r="C251" s="222" t="s">
        <v>407</v>
      </c>
      <c r="D251" s="222" t="s">
        <v>136</v>
      </c>
      <c r="E251" s="223" t="s">
        <v>408</v>
      </c>
      <c r="F251" s="224" t="s">
        <v>409</v>
      </c>
      <c r="G251" s="225" t="s">
        <v>172</v>
      </c>
      <c r="H251" s="226">
        <v>1</v>
      </c>
      <c r="I251" s="227"/>
      <c r="J251" s="228">
        <f>ROUND(I251*H251,2)</f>
        <v>0</v>
      </c>
      <c r="K251" s="229"/>
      <c r="L251" s="40"/>
      <c r="M251" s="230" t="s">
        <v>1</v>
      </c>
      <c r="N251" s="231" t="s">
        <v>41</v>
      </c>
      <c r="O251" s="87"/>
      <c r="P251" s="232">
        <f>O251*H251</f>
        <v>0</v>
      </c>
      <c r="Q251" s="232">
        <v>0</v>
      </c>
      <c r="R251" s="232">
        <f>Q251*H251</f>
        <v>0</v>
      </c>
      <c r="S251" s="232">
        <v>0.019460000000000002</v>
      </c>
      <c r="T251" s="233">
        <f>S251*H251</f>
        <v>0.019460000000000002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34" t="s">
        <v>140</v>
      </c>
      <c r="AT251" s="234" t="s">
        <v>136</v>
      </c>
      <c r="AU251" s="234" t="s">
        <v>84</v>
      </c>
      <c r="AY251" s="13" t="s">
        <v>135</v>
      </c>
      <c r="BE251" s="235">
        <f>IF(N251="základní",J251,0)</f>
        <v>0</v>
      </c>
      <c r="BF251" s="235">
        <f>IF(N251="snížená",J251,0)</f>
        <v>0</v>
      </c>
      <c r="BG251" s="235">
        <f>IF(N251="zákl. přenesená",J251,0)</f>
        <v>0</v>
      </c>
      <c r="BH251" s="235">
        <f>IF(N251="sníž. přenesená",J251,0)</f>
        <v>0</v>
      </c>
      <c r="BI251" s="235">
        <f>IF(N251="nulová",J251,0)</f>
        <v>0</v>
      </c>
      <c r="BJ251" s="13" t="s">
        <v>84</v>
      </c>
      <c r="BK251" s="235">
        <f>ROUND(I251*H251,2)</f>
        <v>0</v>
      </c>
      <c r="BL251" s="13" t="s">
        <v>140</v>
      </c>
      <c r="BM251" s="234" t="s">
        <v>410</v>
      </c>
    </row>
    <row r="252" s="2" customFormat="1">
      <c r="A252" s="34"/>
      <c r="B252" s="35"/>
      <c r="C252" s="36"/>
      <c r="D252" s="236" t="s">
        <v>142</v>
      </c>
      <c r="E252" s="36"/>
      <c r="F252" s="237" t="s">
        <v>411</v>
      </c>
      <c r="G252" s="36"/>
      <c r="H252" s="36"/>
      <c r="I252" s="191"/>
      <c r="J252" s="36"/>
      <c r="K252" s="36"/>
      <c r="L252" s="40"/>
      <c r="M252" s="238"/>
      <c r="N252" s="239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142</v>
      </c>
      <c r="AU252" s="13" t="s">
        <v>84</v>
      </c>
    </row>
    <row r="253" s="2" customFormat="1" ht="14.4" customHeight="1">
      <c r="A253" s="34"/>
      <c r="B253" s="35"/>
      <c r="C253" s="222" t="s">
        <v>412</v>
      </c>
      <c r="D253" s="222" t="s">
        <v>136</v>
      </c>
      <c r="E253" s="223" t="s">
        <v>413</v>
      </c>
      <c r="F253" s="224" t="s">
        <v>414</v>
      </c>
      <c r="G253" s="225" t="s">
        <v>172</v>
      </c>
      <c r="H253" s="226">
        <v>1</v>
      </c>
      <c r="I253" s="227"/>
      <c r="J253" s="228">
        <f>ROUND(I253*H253,2)</f>
        <v>0</v>
      </c>
      <c r="K253" s="229"/>
      <c r="L253" s="40"/>
      <c r="M253" s="230" t="s">
        <v>1</v>
      </c>
      <c r="N253" s="231" t="s">
        <v>41</v>
      </c>
      <c r="O253" s="87"/>
      <c r="P253" s="232">
        <f>O253*H253</f>
        <v>0</v>
      </c>
      <c r="Q253" s="232">
        <v>0</v>
      </c>
      <c r="R253" s="232">
        <f>Q253*H253</f>
        <v>0</v>
      </c>
      <c r="S253" s="232">
        <v>0.032899999999999999</v>
      </c>
      <c r="T253" s="233">
        <f>S253*H253</f>
        <v>0.032899999999999999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34" t="s">
        <v>140</v>
      </c>
      <c r="AT253" s="234" t="s">
        <v>136</v>
      </c>
      <c r="AU253" s="234" t="s">
        <v>84</v>
      </c>
      <c r="AY253" s="13" t="s">
        <v>135</v>
      </c>
      <c r="BE253" s="235">
        <f>IF(N253="základní",J253,0)</f>
        <v>0</v>
      </c>
      <c r="BF253" s="235">
        <f>IF(N253="snížená",J253,0)</f>
        <v>0</v>
      </c>
      <c r="BG253" s="235">
        <f>IF(N253="zákl. přenesená",J253,0)</f>
        <v>0</v>
      </c>
      <c r="BH253" s="235">
        <f>IF(N253="sníž. přenesená",J253,0)</f>
        <v>0</v>
      </c>
      <c r="BI253" s="235">
        <f>IF(N253="nulová",J253,0)</f>
        <v>0</v>
      </c>
      <c r="BJ253" s="13" t="s">
        <v>84</v>
      </c>
      <c r="BK253" s="235">
        <f>ROUND(I253*H253,2)</f>
        <v>0</v>
      </c>
      <c r="BL253" s="13" t="s">
        <v>140</v>
      </c>
      <c r="BM253" s="234" t="s">
        <v>415</v>
      </c>
    </row>
    <row r="254" s="2" customFormat="1">
      <c r="A254" s="34"/>
      <c r="B254" s="35"/>
      <c r="C254" s="36"/>
      <c r="D254" s="236" t="s">
        <v>142</v>
      </c>
      <c r="E254" s="36"/>
      <c r="F254" s="237" t="s">
        <v>414</v>
      </c>
      <c r="G254" s="36"/>
      <c r="H254" s="36"/>
      <c r="I254" s="191"/>
      <c r="J254" s="36"/>
      <c r="K254" s="36"/>
      <c r="L254" s="40"/>
      <c r="M254" s="238"/>
      <c r="N254" s="239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142</v>
      </c>
      <c r="AU254" s="13" t="s">
        <v>84</v>
      </c>
    </row>
    <row r="255" s="2" customFormat="1" ht="22.2" customHeight="1">
      <c r="A255" s="34"/>
      <c r="B255" s="35"/>
      <c r="C255" s="222" t="s">
        <v>416</v>
      </c>
      <c r="D255" s="222" t="s">
        <v>136</v>
      </c>
      <c r="E255" s="223" t="s">
        <v>417</v>
      </c>
      <c r="F255" s="224" t="s">
        <v>418</v>
      </c>
      <c r="G255" s="225" t="s">
        <v>172</v>
      </c>
      <c r="H255" s="226">
        <v>1</v>
      </c>
      <c r="I255" s="227"/>
      <c r="J255" s="228">
        <f>ROUND(I255*H255,2)</f>
        <v>0</v>
      </c>
      <c r="K255" s="229"/>
      <c r="L255" s="40"/>
      <c r="M255" s="230" t="s">
        <v>1</v>
      </c>
      <c r="N255" s="231" t="s">
        <v>41</v>
      </c>
      <c r="O255" s="87"/>
      <c r="P255" s="232">
        <f>O255*H255</f>
        <v>0</v>
      </c>
      <c r="Q255" s="232">
        <v>0</v>
      </c>
      <c r="R255" s="232">
        <f>Q255*H255</f>
        <v>0</v>
      </c>
      <c r="S255" s="232">
        <v>0.0091999999999999998</v>
      </c>
      <c r="T255" s="233">
        <f>S255*H255</f>
        <v>0.0091999999999999998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34" t="s">
        <v>140</v>
      </c>
      <c r="AT255" s="234" t="s">
        <v>136</v>
      </c>
      <c r="AU255" s="234" t="s">
        <v>84</v>
      </c>
      <c r="AY255" s="13" t="s">
        <v>135</v>
      </c>
      <c r="BE255" s="235">
        <f>IF(N255="základní",J255,0)</f>
        <v>0</v>
      </c>
      <c r="BF255" s="235">
        <f>IF(N255="snížená",J255,0)</f>
        <v>0</v>
      </c>
      <c r="BG255" s="235">
        <f>IF(N255="zákl. přenesená",J255,0)</f>
        <v>0</v>
      </c>
      <c r="BH255" s="235">
        <f>IF(N255="sníž. přenesená",J255,0)</f>
        <v>0</v>
      </c>
      <c r="BI255" s="235">
        <f>IF(N255="nulová",J255,0)</f>
        <v>0</v>
      </c>
      <c r="BJ255" s="13" t="s">
        <v>84</v>
      </c>
      <c r="BK255" s="235">
        <f>ROUND(I255*H255,2)</f>
        <v>0</v>
      </c>
      <c r="BL255" s="13" t="s">
        <v>140</v>
      </c>
      <c r="BM255" s="234" t="s">
        <v>419</v>
      </c>
    </row>
    <row r="256" s="2" customFormat="1">
      <c r="A256" s="34"/>
      <c r="B256" s="35"/>
      <c r="C256" s="36"/>
      <c r="D256" s="236" t="s">
        <v>142</v>
      </c>
      <c r="E256" s="36"/>
      <c r="F256" s="237" t="s">
        <v>420</v>
      </c>
      <c r="G256" s="36"/>
      <c r="H256" s="36"/>
      <c r="I256" s="191"/>
      <c r="J256" s="36"/>
      <c r="K256" s="36"/>
      <c r="L256" s="40"/>
      <c r="M256" s="238"/>
      <c r="N256" s="239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142</v>
      </c>
      <c r="AU256" s="13" t="s">
        <v>84</v>
      </c>
    </row>
    <row r="257" s="2" customFormat="1" ht="14.4" customHeight="1">
      <c r="A257" s="34"/>
      <c r="B257" s="35"/>
      <c r="C257" s="222" t="s">
        <v>421</v>
      </c>
      <c r="D257" s="222" t="s">
        <v>136</v>
      </c>
      <c r="E257" s="223" t="s">
        <v>422</v>
      </c>
      <c r="F257" s="224" t="s">
        <v>423</v>
      </c>
      <c r="G257" s="225" t="s">
        <v>161</v>
      </c>
      <c r="H257" s="226">
        <v>1</v>
      </c>
      <c r="I257" s="227"/>
      <c r="J257" s="228">
        <f>ROUND(I257*H257,2)</f>
        <v>0</v>
      </c>
      <c r="K257" s="229"/>
      <c r="L257" s="40"/>
      <c r="M257" s="230" t="s">
        <v>1</v>
      </c>
      <c r="N257" s="231" t="s">
        <v>41</v>
      </c>
      <c r="O257" s="87"/>
      <c r="P257" s="232">
        <f>O257*H257</f>
        <v>0</v>
      </c>
      <c r="Q257" s="232">
        <v>0</v>
      </c>
      <c r="R257" s="232">
        <f>Q257*H257</f>
        <v>0</v>
      </c>
      <c r="S257" s="232">
        <v>0.00048999999999999998</v>
      </c>
      <c r="T257" s="233">
        <f>S257*H257</f>
        <v>0.00048999999999999998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34" t="s">
        <v>140</v>
      </c>
      <c r="AT257" s="234" t="s">
        <v>136</v>
      </c>
      <c r="AU257" s="234" t="s">
        <v>84</v>
      </c>
      <c r="AY257" s="13" t="s">
        <v>135</v>
      </c>
      <c r="BE257" s="235">
        <f>IF(N257="základní",J257,0)</f>
        <v>0</v>
      </c>
      <c r="BF257" s="235">
        <f>IF(N257="snížená",J257,0)</f>
        <v>0</v>
      </c>
      <c r="BG257" s="235">
        <f>IF(N257="zákl. přenesená",J257,0)</f>
        <v>0</v>
      </c>
      <c r="BH257" s="235">
        <f>IF(N257="sníž. přenesená",J257,0)</f>
        <v>0</v>
      </c>
      <c r="BI257" s="235">
        <f>IF(N257="nulová",J257,0)</f>
        <v>0</v>
      </c>
      <c r="BJ257" s="13" t="s">
        <v>84</v>
      </c>
      <c r="BK257" s="235">
        <f>ROUND(I257*H257,2)</f>
        <v>0</v>
      </c>
      <c r="BL257" s="13" t="s">
        <v>140</v>
      </c>
      <c r="BM257" s="234" t="s">
        <v>424</v>
      </c>
    </row>
    <row r="258" s="2" customFormat="1">
      <c r="A258" s="34"/>
      <c r="B258" s="35"/>
      <c r="C258" s="36"/>
      <c r="D258" s="236" t="s">
        <v>142</v>
      </c>
      <c r="E258" s="36"/>
      <c r="F258" s="237" t="s">
        <v>425</v>
      </c>
      <c r="G258" s="36"/>
      <c r="H258" s="36"/>
      <c r="I258" s="191"/>
      <c r="J258" s="36"/>
      <c r="K258" s="36"/>
      <c r="L258" s="40"/>
      <c r="M258" s="238"/>
      <c r="N258" s="239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142</v>
      </c>
      <c r="AU258" s="13" t="s">
        <v>84</v>
      </c>
    </row>
    <row r="259" s="2" customFormat="1" ht="14.4" customHeight="1">
      <c r="A259" s="34"/>
      <c r="B259" s="35"/>
      <c r="C259" s="222" t="s">
        <v>426</v>
      </c>
      <c r="D259" s="222" t="s">
        <v>136</v>
      </c>
      <c r="E259" s="223" t="s">
        <v>427</v>
      </c>
      <c r="F259" s="224" t="s">
        <v>428</v>
      </c>
      <c r="G259" s="225" t="s">
        <v>172</v>
      </c>
      <c r="H259" s="226">
        <v>3</v>
      </c>
      <c r="I259" s="227"/>
      <c r="J259" s="228">
        <f>ROUND(I259*H259,2)</f>
        <v>0</v>
      </c>
      <c r="K259" s="229"/>
      <c r="L259" s="40"/>
      <c r="M259" s="230" t="s">
        <v>1</v>
      </c>
      <c r="N259" s="231" t="s">
        <v>41</v>
      </c>
      <c r="O259" s="87"/>
      <c r="P259" s="232">
        <f>O259*H259</f>
        <v>0</v>
      </c>
      <c r="Q259" s="232">
        <v>0</v>
      </c>
      <c r="R259" s="232">
        <f>Q259*H259</f>
        <v>0</v>
      </c>
      <c r="S259" s="232">
        <v>0.00156</v>
      </c>
      <c r="T259" s="233">
        <f>S259*H259</f>
        <v>0.0046800000000000001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34" t="s">
        <v>140</v>
      </c>
      <c r="AT259" s="234" t="s">
        <v>136</v>
      </c>
      <c r="AU259" s="234" t="s">
        <v>84</v>
      </c>
      <c r="AY259" s="13" t="s">
        <v>135</v>
      </c>
      <c r="BE259" s="235">
        <f>IF(N259="základní",J259,0)</f>
        <v>0</v>
      </c>
      <c r="BF259" s="235">
        <f>IF(N259="snížená",J259,0)</f>
        <v>0</v>
      </c>
      <c r="BG259" s="235">
        <f>IF(N259="zákl. přenesená",J259,0)</f>
        <v>0</v>
      </c>
      <c r="BH259" s="235">
        <f>IF(N259="sníž. přenesená",J259,0)</f>
        <v>0</v>
      </c>
      <c r="BI259" s="235">
        <f>IF(N259="nulová",J259,0)</f>
        <v>0</v>
      </c>
      <c r="BJ259" s="13" t="s">
        <v>84</v>
      </c>
      <c r="BK259" s="235">
        <f>ROUND(I259*H259,2)</f>
        <v>0</v>
      </c>
      <c r="BL259" s="13" t="s">
        <v>140</v>
      </c>
      <c r="BM259" s="234" t="s">
        <v>429</v>
      </c>
    </row>
    <row r="260" s="2" customFormat="1">
      <c r="A260" s="34"/>
      <c r="B260" s="35"/>
      <c r="C260" s="36"/>
      <c r="D260" s="236" t="s">
        <v>142</v>
      </c>
      <c r="E260" s="36"/>
      <c r="F260" s="237" t="s">
        <v>430</v>
      </c>
      <c r="G260" s="36"/>
      <c r="H260" s="36"/>
      <c r="I260" s="191"/>
      <c r="J260" s="36"/>
      <c r="K260" s="36"/>
      <c r="L260" s="40"/>
      <c r="M260" s="238"/>
      <c r="N260" s="239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142</v>
      </c>
      <c r="AU260" s="13" t="s">
        <v>84</v>
      </c>
    </row>
    <row r="261" s="2" customFormat="1" ht="22.2" customHeight="1">
      <c r="A261" s="34"/>
      <c r="B261" s="35"/>
      <c r="C261" s="222" t="s">
        <v>431</v>
      </c>
      <c r="D261" s="222" t="s">
        <v>136</v>
      </c>
      <c r="E261" s="223" t="s">
        <v>362</v>
      </c>
      <c r="F261" s="224" t="s">
        <v>363</v>
      </c>
      <c r="G261" s="225" t="s">
        <v>364</v>
      </c>
      <c r="H261" s="226">
        <v>0.085999999999999993</v>
      </c>
      <c r="I261" s="227"/>
      <c r="J261" s="228">
        <f>ROUND(I261*H261,2)</f>
        <v>0</v>
      </c>
      <c r="K261" s="229"/>
      <c r="L261" s="40"/>
      <c r="M261" s="230" t="s">
        <v>1</v>
      </c>
      <c r="N261" s="231" t="s">
        <v>41</v>
      </c>
      <c r="O261" s="87"/>
      <c r="P261" s="232">
        <f>O261*H261</f>
        <v>0</v>
      </c>
      <c r="Q261" s="232">
        <v>0</v>
      </c>
      <c r="R261" s="232">
        <f>Q261*H261</f>
        <v>0</v>
      </c>
      <c r="S261" s="232">
        <v>0</v>
      </c>
      <c r="T261" s="23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34" t="s">
        <v>140</v>
      </c>
      <c r="AT261" s="234" t="s">
        <v>136</v>
      </c>
      <c r="AU261" s="234" t="s">
        <v>84</v>
      </c>
      <c r="AY261" s="13" t="s">
        <v>135</v>
      </c>
      <c r="BE261" s="235">
        <f>IF(N261="základní",J261,0)</f>
        <v>0</v>
      </c>
      <c r="BF261" s="235">
        <f>IF(N261="snížená",J261,0)</f>
        <v>0</v>
      </c>
      <c r="BG261" s="235">
        <f>IF(N261="zákl. přenesená",J261,0)</f>
        <v>0</v>
      </c>
      <c r="BH261" s="235">
        <f>IF(N261="sníž. přenesená",J261,0)</f>
        <v>0</v>
      </c>
      <c r="BI261" s="235">
        <f>IF(N261="nulová",J261,0)</f>
        <v>0</v>
      </c>
      <c r="BJ261" s="13" t="s">
        <v>84</v>
      </c>
      <c r="BK261" s="235">
        <f>ROUND(I261*H261,2)</f>
        <v>0</v>
      </c>
      <c r="BL261" s="13" t="s">
        <v>140</v>
      </c>
      <c r="BM261" s="234" t="s">
        <v>432</v>
      </c>
    </row>
    <row r="262" s="2" customFormat="1">
      <c r="A262" s="34"/>
      <c r="B262" s="35"/>
      <c r="C262" s="36"/>
      <c r="D262" s="236" t="s">
        <v>142</v>
      </c>
      <c r="E262" s="36"/>
      <c r="F262" s="237" t="s">
        <v>366</v>
      </c>
      <c r="G262" s="36"/>
      <c r="H262" s="36"/>
      <c r="I262" s="191"/>
      <c r="J262" s="36"/>
      <c r="K262" s="36"/>
      <c r="L262" s="40"/>
      <c r="M262" s="238"/>
      <c r="N262" s="239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142</v>
      </c>
      <c r="AU262" s="13" t="s">
        <v>84</v>
      </c>
    </row>
    <row r="263" s="11" customFormat="1" ht="25.92" customHeight="1">
      <c r="A263" s="11"/>
      <c r="B263" s="208"/>
      <c r="C263" s="209"/>
      <c r="D263" s="210" t="s">
        <v>75</v>
      </c>
      <c r="E263" s="211" t="s">
        <v>433</v>
      </c>
      <c r="F263" s="211" t="s">
        <v>434</v>
      </c>
      <c r="G263" s="209"/>
      <c r="H263" s="209"/>
      <c r="I263" s="212"/>
      <c r="J263" s="213">
        <f>BK263</f>
        <v>0</v>
      </c>
      <c r="K263" s="209"/>
      <c r="L263" s="214"/>
      <c r="M263" s="215"/>
      <c r="N263" s="216"/>
      <c r="O263" s="216"/>
      <c r="P263" s="217">
        <f>SUM(P264:P267)</f>
        <v>0</v>
      </c>
      <c r="Q263" s="216"/>
      <c r="R263" s="217">
        <f>SUM(R264:R267)</f>
        <v>0.00115</v>
      </c>
      <c r="S263" s="216"/>
      <c r="T263" s="218">
        <f>SUM(T264:T267)</f>
        <v>0</v>
      </c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R263" s="219" t="s">
        <v>86</v>
      </c>
      <c r="AT263" s="220" t="s">
        <v>75</v>
      </c>
      <c r="AU263" s="220" t="s">
        <v>76</v>
      </c>
      <c r="AY263" s="219" t="s">
        <v>135</v>
      </c>
      <c r="BK263" s="221">
        <f>SUM(BK264:BK267)</f>
        <v>0</v>
      </c>
    </row>
    <row r="264" s="2" customFormat="1" ht="22.2" customHeight="1">
      <c r="A264" s="34"/>
      <c r="B264" s="35"/>
      <c r="C264" s="222" t="s">
        <v>435</v>
      </c>
      <c r="D264" s="222" t="s">
        <v>136</v>
      </c>
      <c r="E264" s="223" t="s">
        <v>436</v>
      </c>
      <c r="F264" s="224" t="s">
        <v>437</v>
      </c>
      <c r="G264" s="225" t="s">
        <v>139</v>
      </c>
      <c r="H264" s="226">
        <v>23</v>
      </c>
      <c r="I264" s="227"/>
      <c r="J264" s="228">
        <f>ROUND(I264*H264,2)</f>
        <v>0</v>
      </c>
      <c r="K264" s="229"/>
      <c r="L264" s="40"/>
      <c r="M264" s="230" t="s">
        <v>1</v>
      </c>
      <c r="N264" s="231" t="s">
        <v>41</v>
      </c>
      <c r="O264" s="87"/>
      <c r="P264" s="232">
        <f>O264*H264</f>
        <v>0</v>
      </c>
      <c r="Q264" s="232">
        <v>2.0000000000000002E-05</v>
      </c>
      <c r="R264" s="232">
        <f>Q264*H264</f>
        <v>0.00046000000000000001</v>
      </c>
      <c r="S264" s="232">
        <v>0</v>
      </c>
      <c r="T264" s="23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34" t="s">
        <v>140</v>
      </c>
      <c r="AT264" s="234" t="s">
        <v>136</v>
      </c>
      <c r="AU264" s="234" t="s">
        <v>84</v>
      </c>
      <c r="AY264" s="13" t="s">
        <v>135</v>
      </c>
      <c r="BE264" s="235">
        <f>IF(N264="základní",J264,0)</f>
        <v>0</v>
      </c>
      <c r="BF264" s="235">
        <f>IF(N264="snížená",J264,0)</f>
        <v>0</v>
      </c>
      <c r="BG264" s="235">
        <f>IF(N264="zákl. přenesená",J264,0)</f>
        <v>0</v>
      </c>
      <c r="BH264" s="235">
        <f>IF(N264="sníž. přenesená",J264,0)</f>
        <v>0</v>
      </c>
      <c r="BI264" s="235">
        <f>IF(N264="nulová",J264,0)</f>
        <v>0</v>
      </c>
      <c r="BJ264" s="13" t="s">
        <v>84</v>
      </c>
      <c r="BK264" s="235">
        <f>ROUND(I264*H264,2)</f>
        <v>0</v>
      </c>
      <c r="BL264" s="13" t="s">
        <v>140</v>
      </c>
      <c r="BM264" s="234" t="s">
        <v>438</v>
      </c>
    </row>
    <row r="265" s="2" customFormat="1">
      <c r="A265" s="34"/>
      <c r="B265" s="35"/>
      <c r="C265" s="36"/>
      <c r="D265" s="236" t="s">
        <v>142</v>
      </c>
      <c r="E265" s="36"/>
      <c r="F265" s="237" t="s">
        <v>439</v>
      </c>
      <c r="G265" s="36"/>
      <c r="H265" s="36"/>
      <c r="I265" s="191"/>
      <c r="J265" s="36"/>
      <c r="K265" s="36"/>
      <c r="L265" s="40"/>
      <c r="M265" s="238"/>
      <c r="N265" s="239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142</v>
      </c>
      <c r="AU265" s="13" t="s">
        <v>84</v>
      </c>
    </row>
    <row r="266" s="2" customFormat="1" ht="19.8" customHeight="1">
      <c r="A266" s="34"/>
      <c r="B266" s="35"/>
      <c r="C266" s="222" t="s">
        <v>440</v>
      </c>
      <c r="D266" s="222" t="s">
        <v>136</v>
      </c>
      <c r="E266" s="223" t="s">
        <v>441</v>
      </c>
      <c r="F266" s="224" t="s">
        <v>442</v>
      </c>
      <c r="G266" s="225" t="s">
        <v>139</v>
      </c>
      <c r="H266" s="226">
        <v>23</v>
      </c>
      <c r="I266" s="227"/>
      <c r="J266" s="228">
        <f>ROUND(I266*H266,2)</f>
        <v>0</v>
      </c>
      <c r="K266" s="229"/>
      <c r="L266" s="40"/>
      <c r="M266" s="230" t="s">
        <v>1</v>
      </c>
      <c r="N266" s="231" t="s">
        <v>41</v>
      </c>
      <c r="O266" s="87"/>
      <c r="P266" s="232">
        <f>O266*H266</f>
        <v>0</v>
      </c>
      <c r="Q266" s="232">
        <v>3.0000000000000001E-05</v>
      </c>
      <c r="R266" s="232">
        <f>Q266*H266</f>
        <v>0.00068999999999999997</v>
      </c>
      <c r="S266" s="232">
        <v>0</v>
      </c>
      <c r="T266" s="23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34" t="s">
        <v>140</v>
      </c>
      <c r="AT266" s="234" t="s">
        <v>136</v>
      </c>
      <c r="AU266" s="234" t="s">
        <v>84</v>
      </c>
      <c r="AY266" s="13" t="s">
        <v>135</v>
      </c>
      <c r="BE266" s="235">
        <f>IF(N266="základní",J266,0)</f>
        <v>0</v>
      </c>
      <c r="BF266" s="235">
        <f>IF(N266="snížená",J266,0)</f>
        <v>0</v>
      </c>
      <c r="BG266" s="235">
        <f>IF(N266="zákl. přenesená",J266,0)</f>
        <v>0</v>
      </c>
      <c r="BH266" s="235">
        <f>IF(N266="sníž. přenesená",J266,0)</f>
        <v>0</v>
      </c>
      <c r="BI266" s="235">
        <f>IF(N266="nulová",J266,0)</f>
        <v>0</v>
      </c>
      <c r="BJ266" s="13" t="s">
        <v>84</v>
      </c>
      <c r="BK266" s="235">
        <f>ROUND(I266*H266,2)</f>
        <v>0</v>
      </c>
      <c r="BL266" s="13" t="s">
        <v>140</v>
      </c>
      <c r="BM266" s="234" t="s">
        <v>443</v>
      </c>
    </row>
    <row r="267" s="2" customFormat="1">
      <c r="A267" s="34"/>
      <c r="B267" s="35"/>
      <c r="C267" s="36"/>
      <c r="D267" s="236" t="s">
        <v>142</v>
      </c>
      <c r="E267" s="36"/>
      <c r="F267" s="237" t="s">
        <v>444</v>
      </c>
      <c r="G267" s="36"/>
      <c r="H267" s="36"/>
      <c r="I267" s="191"/>
      <c r="J267" s="36"/>
      <c r="K267" s="36"/>
      <c r="L267" s="40"/>
      <c r="M267" s="238"/>
      <c r="N267" s="239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142</v>
      </c>
      <c r="AU267" s="13" t="s">
        <v>84</v>
      </c>
    </row>
    <row r="268" s="11" customFormat="1" ht="25.92" customHeight="1">
      <c r="A268" s="11"/>
      <c r="B268" s="208"/>
      <c r="C268" s="209"/>
      <c r="D268" s="210" t="s">
        <v>75</v>
      </c>
      <c r="E268" s="211" t="s">
        <v>445</v>
      </c>
      <c r="F268" s="211" t="s">
        <v>446</v>
      </c>
      <c r="G268" s="209"/>
      <c r="H268" s="209"/>
      <c r="I268" s="212"/>
      <c r="J268" s="213">
        <f>BK268</f>
        <v>0</v>
      </c>
      <c r="K268" s="209"/>
      <c r="L268" s="214"/>
      <c r="M268" s="215"/>
      <c r="N268" s="216"/>
      <c r="O268" s="216"/>
      <c r="P268" s="217">
        <f>SUM(P269:P272)</f>
        <v>0</v>
      </c>
      <c r="Q268" s="216"/>
      <c r="R268" s="217">
        <f>SUM(R269:R272)</f>
        <v>0</v>
      </c>
      <c r="S268" s="216"/>
      <c r="T268" s="218">
        <f>SUM(T269:T272)</f>
        <v>0</v>
      </c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R268" s="219" t="s">
        <v>153</v>
      </c>
      <c r="AT268" s="220" t="s">
        <v>75</v>
      </c>
      <c r="AU268" s="220" t="s">
        <v>76</v>
      </c>
      <c r="AY268" s="219" t="s">
        <v>135</v>
      </c>
      <c r="BK268" s="221">
        <f>SUM(BK269:BK272)</f>
        <v>0</v>
      </c>
    </row>
    <row r="269" s="2" customFormat="1" ht="14.4" customHeight="1">
      <c r="A269" s="34"/>
      <c r="B269" s="35"/>
      <c r="C269" s="222" t="s">
        <v>447</v>
      </c>
      <c r="D269" s="222" t="s">
        <v>136</v>
      </c>
      <c r="E269" s="223" t="s">
        <v>84</v>
      </c>
      <c r="F269" s="224" t="s">
        <v>448</v>
      </c>
      <c r="G269" s="225" t="s">
        <v>172</v>
      </c>
      <c r="H269" s="226">
        <v>1</v>
      </c>
      <c r="I269" s="227"/>
      <c r="J269" s="228">
        <f>ROUND(I269*H269,2)</f>
        <v>0</v>
      </c>
      <c r="K269" s="229"/>
      <c r="L269" s="40"/>
      <c r="M269" s="230" t="s">
        <v>1</v>
      </c>
      <c r="N269" s="231" t="s">
        <v>41</v>
      </c>
      <c r="O269" s="87"/>
      <c r="P269" s="232">
        <f>O269*H269</f>
        <v>0</v>
      </c>
      <c r="Q269" s="232">
        <v>0</v>
      </c>
      <c r="R269" s="232">
        <f>Q269*H269</f>
        <v>0</v>
      </c>
      <c r="S269" s="232">
        <v>0</v>
      </c>
      <c r="T269" s="23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34" t="s">
        <v>449</v>
      </c>
      <c r="AT269" s="234" t="s">
        <v>136</v>
      </c>
      <c r="AU269" s="234" t="s">
        <v>84</v>
      </c>
      <c r="AY269" s="13" t="s">
        <v>135</v>
      </c>
      <c r="BE269" s="235">
        <f>IF(N269="základní",J269,0)</f>
        <v>0</v>
      </c>
      <c r="BF269" s="235">
        <f>IF(N269="snížená",J269,0)</f>
        <v>0</v>
      </c>
      <c r="BG269" s="235">
        <f>IF(N269="zákl. přenesená",J269,0)</f>
        <v>0</v>
      </c>
      <c r="BH269" s="235">
        <f>IF(N269="sníž. přenesená",J269,0)</f>
        <v>0</v>
      </c>
      <c r="BI269" s="235">
        <f>IF(N269="nulová",J269,0)</f>
        <v>0</v>
      </c>
      <c r="BJ269" s="13" t="s">
        <v>84</v>
      </c>
      <c r="BK269" s="235">
        <f>ROUND(I269*H269,2)</f>
        <v>0</v>
      </c>
      <c r="BL269" s="13" t="s">
        <v>449</v>
      </c>
      <c r="BM269" s="234" t="s">
        <v>450</v>
      </c>
    </row>
    <row r="270" s="2" customFormat="1">
      <c r="A270" s="34"/>
      <c r="B270" s="35"/>
      <c r="C270" s="36"/>
      <c r="D270" s="236" t="s">
        <v>142</v>
      </c>
      <c r="E270" s="36"/>
      <c r="F270" s="237" t="s">
        <v>448</v>
      </c>
      <c r="G270" s="36"/>
      <c r="H270" s="36"/>
      <c r="I270" s="191"/>
      <c r="J270" s="36"/>
      <c r="K270" s="36"/>
      <c r="L270" s="40"/>
      <c r="M270" s="238"/>
      <c r="N270" s="239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142</v>
      </c>
      <c r="AU270" s="13" t="s">
        <v>84</v>
      </c>
    </row>
    <row r="271" s="2" customFormat="1" ht="14.4" customHeight="1">
      <c r="A271" s="34"/>
      <c r="B271" s="35"/>
      <c r="C271" s="222" t="s">
        <v>451</v>
      </c>
      <c r="D271" s="222" t="s">
        <v>136</v>
      </c>
      <c r="E271" s="223" t="s">
        <v>86</v>
      </c>
      <c r="F271" s="224" t="s">
        <v>452</v>
      </c>
      <c r="G271" s="225" t="s">
        <v>172</v>
      </c>
      <c r="H271" s="226">
        <v>1</v>
      </c>
      <c r="I271" s="227"/>
      <c r="J271" s="228">
        <f>ROUND(I271*H271,2)</f>
        <v>0</v>
      </c>
      <c r="K271" s="229"/>
      <c r="L271" s="40"/>
      <c r="M271" s="230" t="s">
        <v>1</v>
      </c>
      <c r="N271" s="231" t="s">
        <v>41</v>
      </c>
      <c r="O271" s="87"/>
      <c r="P271" s="232">
        <f>O271*H271</f>
        <v>0</v>
      </c>
      <c r="Q271" s="232">
        <v>0</v>
      </c>
      <c r="R271" s="232">
        <f>Q271*H271</f>
        <v>0</v>
      </c>
      <c r="S271" s="232">
        <v>0</v>
      </c>
      <c r="T271" s="23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34" t="s">
        <v>449</v>
      </c>
      <c r="AT271" s="234" t="s">
        <v>136</v>
      </c>
      <c r="AU271" s="234" t="s">
        <v>84</v>
      </c>
      <c r="AY271" s="13" t="s">
        <v>135</v>
      </c>
      <c r="BE271" s="235">
        <f>IF(N271="základní",J271,0)</f>
        <v>0</v>
      </c>
      <c r="BF271" s="235">
        <f>IF(N271="snížená",J271,0)</f>
        <v>0</v>
      </c>
      <c r="BG271" s="235">
        <f>IF(N271="zákl. přenesená",J271,0)</f>
        <v>0</v>
      </c>
      <c r="BH271" s="235">
        <f>IF(N271="sníž. přenesená",J271,0)</f>
        <v>0</v>
      </c>
      <c r="BI271" s="235">
        <f>IF(N271="nulová",J271,0)</f>
        <v>0</v>
      </c>
      <c r="BJ271" s="13" t="s">
        <v>84</v>
      </c>
      <c r="BK271" s="235">
        <f>ROUND(I271*H271,2)</f>
        <v>0</v>
      </c>
      <c r="BL271" s="13" t="s">
        <v>449</v>
      </c>
      <c r="BM271" s="234" t="s">
        <v>453</v>
      </c>
    </row>
    <row r="272" s="2" customFormat="1">
      <c r="A272" s="34"/>
      <c r="B272" s="35"/>
      <c r="C272" s="36"/>
      <c r="D272" s="236" t="s">
        <v>142</v>
      </c>
      <c r="E272" s="36"/>
      <c r="F272" s="237" t="s">
        <v>448</v>
      </c>
      <c r="G272" s="36"/>
      <c r="H272" s="36"/>
      <c r="I272" s="191"/>
      <c r="J272" s="36"/>
      <c r="K272" s="36"/>
      <c r="L272" s="40"/>
      <c r="M272" s="241"/>
      <c r="N272" s="242"/>
      <c r="O272" s="243"/>
      <c r="P272" s="243"/>
      <c r="Q272" s="243"/>
      <c r="R272" s="243"/>
      <c r="S272" s="243"/>
      <c r="T272" s="24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142</v>
      </c>
      <c r="AU272" s="13" t="s">
        <v>84</v>
      </c>
    </row>
    <row r="273" s="2" customFormat="1" ht="6.96" customHeight="1">
      <c r="A273" s="34"/>
      <c r="B273" s="62"/>
      <c r="C273" s="63"/>
      <c r="D273" s="63"/>
      <c r="E273" s="63"/>
      <c r="F273" s="63"/>
      <c r="G273" s="63"/>
      <c r="H273" s="63"/>
      <c r="I273" s="63"/>
      <c r="J273" s="63"/>
      <c r="K273" s="63"/>
      <c r="L273" s="40"/>
      <c r="M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</sheetData>
  <sheetProtection sheet="1" autoFilter="0" formatColumns="0" formatRows="0" objects="1" scenarios="1" spinCount="100000" saltValue="LItfrj4wSciCqZ59z77OA6YMZ72zvMiBdVhyyCQbbtShIGZRLLU+OT3Ux3Ao4pXL6rBb+29gu/K4xKLse3ADrg==" hashValue="l5N48loEZpVi9jN02ApmLZoTQxRytkDS69JVK1VFBzpp/WPO9oNwDHMAcSU+b89WlrpXd6TVZf6MKqZh2tHnkw==" algorithmName="SHA-512" password="CC35"/>
  <autoFilter ref="C135:K272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86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4.4" customHeight="1">
      <c r="B7" s="16"/>
      <c r="E7" s="137" t="str">
        <f>'Rekapitulace stavby'!K6</f>
        <v>Stavební úpravy bytu č.4, ul. T.G.Masaryka 2320, Frýdek-Místek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5.6" customHeight="1">
      <c r="A9" s="34"/>
      <c r="B9" s="40"/>
      <c r="C9" s="34"/>
      <c r="D9" s="34"/>
      <c r="E9" s="138" t="s">
        <v>454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12. 6. 2023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34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.4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139" t="s">
        <v>93</v>
      </c>
      <c r="E30" s="34"/>
      <c r="F30" s="34"/>
      <c r="G30" s="34"/>
      <c r="H30" s="34"/>
      <c r="I30" s="34"/>
      <c r="J30" s="146">
        <f>J96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7" t="s">
        <v>94</v>
      </c>
      <c r="E31" s="34"/>
      <c r="F31" s="34"/>
      <c r="G31" s="34"/>
      <c r="H31" s="34"/>
      <c r="I31" s="34"/>
      <c r="J31" s="146">
        <f>J108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36</v>
      </c>
      <c r="E32" s="34"/>
      <c r="F32" s="34"/>
      <c r="G32" s="34"/>
      <c r="H32" s="34"/>
      <c r="I32" s="34"/>
      <c r="J32" s="149">
        <f>ROUND(J30 + J31,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5"/>
      <c r="E33" s="145"/>
      <c r="F33" s="145"/>
      <c r="G33" s="145"/>
      <c r="H33" s="145"/>
      <c r="I33" s="145"/>
      <c r="J33" s="145"/>
      <c r="K33" s="145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38</v>
      </c>
      <c r="G34" s="34"/>
      <c r="H34" s="34"/>
      <c r="I34" s="150" t="s">
        <v>37</v>
      </c>
      <c r="J34" s="150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40</v>
      </c>
      <c r="E35" s="136" t="s">
        <v>41</v>
      </c>
      <c r="F35" s="152">
        <f>ROUND((SUM(BE108:BE115) + SUM(BE135:BE235)),  2)</f>
        <v>0</v>
      </c>
      <c r="G35" s="34"/>
      <c r="H35" s="34"/>
      <c r="I35" s="153">
        <v>0.20999999999999999</v>
      </c>
      <c r="J35" s="152">
        <f>ROUND(((SUM(BE108:BE115) + SUM(BE135:BE235))*I35),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6" t="s">
        <v>42</v>
      </c>
      <c r="F36" s="152">
        <f>ROUND((SUM(BF108:BF115) + SUM(BF135:BF235)),  2)</f>
        <v>0</v>
      </c>
      <c r="G36" s="34"/>
      <c r="H36" s="34"/>
      <c r="I36" s="153">
        <v>0.14999999999999999</v>
      </c>
      <c r="J36" s="152">
        <f>ROUND(((SUM(BF108:BF115) + SUM(BF135:BF235))*I36),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2">
        <f>ROUND((SUM(BG108:BG115) + SUM(BG135:BG235)),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6" t="s">
        <v>44</v>
      </c>
      <c r="F38" s="152">
        <f>ROUND((SUM(BH108:BH115) + SUM(BH135:BH235)),  2)</f>
        <v>0</v>
      </c>
      <c r="G38" s="34"/>
      <c r="H38" s="34"/>
      <c r="I38" s="153">
        <v>0.14999999999999999</v>
      </c>
      <c r="J38" s="152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6" t="s">
        <v>45</v>
      </c>
      <c r="F39" s="152">
        <f>ROUND((SUM(BI108:BI115) + SUM(BI135:BI235)),  2)</f>
        <v>0</v>
      </c>
      <c r="G39" s="34"/>
      <c r="H39" s="34"/>
      <c r="I39" s="153">
        <v>0</v>
      </c>
      <c r="J39" s="152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6"/>
      <c r="J41" s="159">
        <f>SUM(J32:J39)</f>
        <v>0</v>
      </c>
      <c r="K41" s="160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4.4" customHeight="1">
      <c r="A85" s="34"/>
      <c r="B85" s="35"/>
      <c r="C85" s="36"/>
      <c r="D85" s="36"/>
      <c r="E85" s="172" t="str">
        <f>E7</f>
        <v>Stavební úpravy bytu č.4, ul. T.G.Masaryka 2320, Frýdek-Místek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6" customHeight="1">
      <c r="A87" s="34"/>
      <c r="B87" s="35"/>
      <c r="C87" s="36"/>
      <c r="D87" s="36"/>
      <c r="E87" s="72" t="str">
        <f>E9</f>
        <v>D.1.4.2 - Zařízení pro vytápění staveb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Frýdek - Místek</v>
      </c>
      <c r="G89" s="36"/>
      <c r="H89" s="36"/>
      <c r="I89" s="28" t="s">
        <v>22</v>
      </c>
      <c r="J89" s="75" t="str">
        <f>IF(J12="","",J12)</f>
        <v>12. 6. 2023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8" customHeight="1">
      <c r="A91" s="34"/>
      <c r="B91" s="35"/>
      <c r="C91" s="28" t="s">
        <v>24</v>
      </c>
      <c r="D91" s="36"/>
      <c r="E91" s="36"/>
      <c r="F91" s="23" t="str">
        <f>E15</f>
        <v>Statutární město Frýdek-Místek</v>
      </c>
      <c r="G91" s="36"/>
      <c r="H91" s="36"/>
      <c r="I91" s="28" t="s">
        <v>30</v>
      </c>
      <c r="J91" s="32" t="str">
        <f>E21</f>
        <v xml:space="preserve">Ing. Miloslav Klich, Projekce  Kunčičky u Bašky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6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Johančíková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6" t="s">
        <v>98</v>
      </c>
      <c r="D96" s="36"/>
      <c r="E96" s="36"/>
      <c r="F96" s="36"/>
      <c r="G96" s="36"/>
      <c r="H96" s="36"/>
      <c r="I96" s="36"/>
      <c r="J96" s="106">
        <f>J135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7"/>
      <c r="C97" s="178"/>
      <c r="D97" s="179" t="s">
        <v>455</v>
      </c>
      <c r="E97" s="180"/>
      <c r="F97" s="180"/>
      <c r="G97" s="180"/>
      <c r="H97" s="180"/>
      <c r="I97" s="180"/>
      <c r="J97" s="181">
        <f>J136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456</v>
      </c>
      <c r="E98" s="180"/>
      <c r="F98" s="180"/>
      <c r="G98" s="180"/>
      <c r="H98" s="180"/>
      <c r="I98" s="180"/>
      <c r="J98" s="181">
        <f>J153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7"/>
      <c r="C99" s="178"/>
      <c r="D99" s="179" t="s">
        <v>457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458</v>
      </c>
      <c r="E100" s="180"/>
      <c r="F100" s="180"/>
      <c r="G100" s="180"/>
      <c r="H100" s="180"/>
      <c r="I100" s="180"/>
      <c r="J100" s="181">
        <f>J191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7"/>
      <c r="C101" s="178"/>
      <c r="D101" s="179" t="s">
        <v>459</v>
      </c>
      <c r="E101" s="180"/>
      <c r="F101" s="180"/>
      <c r="G101" s="180"/>
      <c r="H101" s="180"/>
      <c r="I101" s="180"/>
      <c r="J101" s="181">
        <f>J206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7"/>
      <c r="C102" s="178"/>
      <c r="D102" s="179" t="s">
        <v>460</v>
      </c>
      <c r="E102" s="180"/>
      <c r="F102" s="180"/>
      <c r="G102" s="180"/>
      <c r="H102" s="180"/>
      <c r="I102" s="180"/>
      <c r="J102" s="181">
        <f>J214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7"/>
      <c r="C103" s="178"/>
      <c r="D103" s="179" t="s">
        <v>461</v>
      </c>
      <c r="E103" s="180"/>
      <c r="F103" s="180"/>
      <c r="G103" s="180"/>
      <c r="H103" s="180"/>
      <c r="I103" s="180"/>
      <c r="J103" s="181">
        <f>J219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7"/>
      <c r="C104" s="178"/>
      <c r="D104" s="179" t="s">
        <v>462</v>
      </c>
      <c r="E104" s="180"/>
      <c r="F104" s="180"/>
      <c r="G104" s="180"/>
      <c r="H104" s="180"/>
      <c r="I104" s="180"/>
      <c r="J104" s="181">
        <f>J226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7"/>
      <c r="C105" s="178"/>
      <c r="D105" s="179" t="s">
        <v>109</v>
      </c>
      <c r="E105" s="180"/>
      <c r="F105" s="180"/>
      <c r="G105" s="180"/>
      <c r="H105" s="180"/>
      <c r="I105" s="180"/>
      <c r="J105" s="181">
        <f>J233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9.28" customHeight="1">
      <c r="A108" s="34"/>
      <c r="B108" s="35"/>
      <c r="C108" s="176" t="s">
        <v>110</v>
      </c>
      <c r="D108" s="36"/>
      <c r="E108" s="36"/>
      <c r="F108" s="36"/>
      <c r="G108" s="36"/>
      <c r="H108" s="36"/>
      <c r="I108" s="36"/>
      <c r="J108" s="183">
        <f>ROUND(J109 + J110 + J111 + J112 + J113 + J114,2)</f>
        <v>0</v>
      </c>
      <c r="K108" s="36"/>
      <c r="L108" s="59"/>
      <c r="N108" s="184" t="s">
        <v>40</v>
      </c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8" customHeight="1">
      <c r="A109" s="34"/>
      <c r="B109" s="35"/>
      <c r="C109" s="36"/>
      <c r="D109" s="185" t="s">
        <v>111</v>
      </c>
      <c r="E109" s="186"/>
      <c r="F109" s="186"/>
      <c r="G109" s="36"/>
      <c r="H109" s="36"/>
      <c r="I109" s="36"/>
      <c r="J109" s="187">
        <v>0</v>
      </c>
      <c r="K109" s="36"/>
      <c r="L109" s="188"/>
      <c r="M109" s="189"/>
      <c r="N109" s="190" t="s">
        <v>41</v>
      </c>
      <c r="O109" s="189"/>
      <c r="P109" s="189"/>
      <c r="Q109" s="189"/>
      <c r="R109" s="189"/>
      <c r="S109" s="191"/>
      <c r="T109" s="191"/>
      <c r="U109" s="191"/>
      <c r="V109" s="191"/>
      <c r="W109" s="191"/>
      <c r="X109" s="191"/>
      <c r="Y109" s="191"/>
      <c r="Z109" s="191"/>
      <c r="AA109" s="191"/>
      <c r="AB109" s="191"/>
      <c r="AC109" s="191"/>
      <c r="AD109" s="191"/>
      <c r="AE109" s="191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92" t="s">
        <v>112</v>
      </c>
      <c r="AZ109" s="189"/>
      <c r="BA109" s="189"/>
      <c r="BB109" s="189"/>
      <c r="BC109" s="189"/>
      <c r="BD109" s="189"/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2" t="s">
        <v>84</v>
      </c>
      <c r="BK109" s="189"/>
      <c r="BL109" s="189"/>
      <c r="BM109" s="189"/>
    </row>
    <row r="110" s="2" customFormat="1" ht="18" customHeight="1">
      <c r="A110" s="34"/>
      <c r="B110" s="35"/>
      <c r="C110" s="36"/>
      <c r="D110" s="185" t="s">
        <v>113</v>
      </c>
      <c r="E110" s="186"/>
      <c r="F110" s="186"/>
      <c r="G110" s="36"/>
      <c r="H110" s="36"/>
      <c r="I110" s="36"/>
      <c r="J110" s="187">
        <v>0</v>
      </c>
      <c r="K110" s="36"/>
      <c r="L110" s="188"/>
      <c r="M110" s="189"/>
      <c r="N110" s="190" t="s">
        <v>41</v>
      </c>
      <c r="O110" s="189"/>
      <c r="P110" s="189"/>
      <c r="Q110" s="189"/>
      <c r="R110" s="189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92" t="s">
        <v>112</v>
      </c>
      <c r="AZ110" s="189"/>
      <c r="BA110" s="189"/>
      <c r="BB110" s="189"/>
      <c r="BC110" s="189"/>
      <c r="BD110" s="189"/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2" t="s">
        <v>84</v>
      </c>
      <c r="BK110" s="189"/>
      <c r="BL110" s="189"/>
      <c r="BM110" s="189"/>
    </row>
    <row r="111" s="2" customFormat="1" ht="18" customHeight="1">
      <c r="A111" s="34"/>
      <c r="B111" s="35"/>
      <c r="C111" s="36"/>
      <c r="D111" s="185" t="s">
        <v>114</v>
      </c>
      <c r="E111" s="186"/>
      <c r="F111" s="186"/>
      <c r="G111" s="36"/>
      <c r="H111" s="36"/>
      <c r="I111" s="36"/>
      <c r="J111" s="187">
        <v>0</v>
      </c>
      <c r="K111" s="36"/>
      <c r="L111" s="188"/>
      <c r="M111" s="189"/>
      <c r="N111" s="190" t="s">
        <v>41</v>
      </c>
      <c r="O111" s="189"/>
      <c r="P111" s="189"/>
      <c r="Q111" s="189"/>
      <c r="R111" s="189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92" t="s">
        <v>112</v>
      </c>
      <c r="AZ111" s="189"/>
      <c r="BA111" s="189"/>
      <c r="BB111" s="189"/>
      <c r="BC111" s="189"/>
      <c r="BD111" s="189"/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2" t="s">
        <v>84</v>
      </c>
      <c r="BK111" s="189"/>
      <c r="BL111" s="189"/>
      <c r="BM111" s="189"/>
    </row>
    <row r="112" s="2" customFormat="1" ht="18" customHeight="1">
      <c r="A112" s="34"/>
      <c r="B112" s="35"/>
      <c r="C112" s="36"/>
      <c r="D112" s="185" t="s">
        <v>115</v>
      </c>
      <c r="E112" s="186"/>
      <c r="F112" s="186"/>
      <c r="G112" s="36"/>
      <c r="H112" s="36"/>
      <c r="I112" s="36"/>
      <c r="J112" s="187">
        <v>0</v>
      </c>
      <c r="K112" s="36"/>
      <c r="L112" s="188"/>
      <c r="M112" s="189"/>
      <c r="N112" s="190" t="s">
        <v>41</v>
      </c>
      <c r="O112" s="189"/>
      <c r="P112" s="189"/>
      <c r="Q112" s="189"/>
      <c r="R112" s="189"/>
      <c r="S112" s="191"/>
      <c r="T112" s="191"/>
      <c r="U112" s="191"/>
      <c r="V112" s="191"/>
      <c r="W112" s="191"/>
      <c r="X112" s="191"/>
      <c r="Y112" s="191"/>
      <c r="Z112" s="191"/>
      <c r="AA112" s="191"/>
      <c r="AB112" s="191"/>
      <c r="AC112" s="191"/>
      <c r="AD112" s="191"/>
      <c r="AE112" s="191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92" t="s">
        <v>112</v>
      </c>
      <c r="AZ112" s="189"/>
      <c r="BA112" s="189"/>
      <c r="BB112" s="189"/>
      <c r="BC112" s="189"/>
      <c r="BD112" s="189"/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2" t="s">
        <v>84</v>
      </c>
      <c r="BK112" s="189"/>
      <c r="BL112" s="189"/>
      <c r="BM112" s="189"/>
    </row>
    <row r="113" s="2" customFormat="1" ht="18" customHeight="1">
      <c r="A113" s="34"/>
      <c r="B113" s="35"/>
      <c r="C113" s="36"/>
      <c r="D113" s="185" t="s">
        <v>116</v>
      </c>
      <c r="E113" s="186"/>
      <c r="F113" s="186"/>
      <c r="G113" s="36"/>
      <c r="H113" s="36"/>
      <c r="I113" s="36"/>
      <c r="J113" s="187">
        <v>0</v>
      </c>
      <c r="K113" s="36"/>
      <c r="L113" s="188"/>
      <c r="M113" s="189"/>
      <c r="N113" s="190" t="s">
        <v>41</v>
      </c>
      <c r="O113" s="189"/>
      <c r="P113" s="189"/>
      <c r="Q113" s="189"/>
      <c r="R113" s="189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92" t="s">
        <v>112</v>
      </c>
      <c r="AZ113" s="189"/>
      <c r="BA113" s="189"/>
      <c r="BB113" s="189"/>
      <c r="BC113" s="189"/>
      <c r="BD113" s="189"/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2" t="s">
        <v>84</v>
      </c>
      <c r="BK113" s="189"/>
      <c r="BL113" s="189"/>
      <c r="BM113" s="189"/>
    </row>
    <row r="114" s="2" customFormat="1" ht="18" customHeight="1">
      <c r="A114" s="34"/>
      <c r="B114" s="35"/>
      <c r="C114" s="36"/>
      <c r="D114" s="186" t="s">
        <v>117</v>
      </c>
      <c r="E114" s="36"/>
      <c r="F114" s="36"/>
      <c r="G114" s="36"/>
      <c r="H114" s="36"/>
      <c r="I114" s="36"/>
      <c r="J114" s="187">
        <f>ROUND(J30*T114,2)</f>
        <v>0</v>
      </c>
      <c r="K114" s="36"/>
      <c r="L114" s="188"/>
      <c r="M114" s="189"/>
      <c r="N114" s="190" t="s">
        <v>41</v>
      </c>
      <c r="O114" s="189"/>
      <c r="P114" s="189"/>
      <c r="Q114" s="189"/>
      <c r="R114" s="189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92" t="s">
        <v>118</v>
      </c>
      <c r="AZ114" s="189"/>
      <c r="BA114" s="189"/>
      <c r="BB114" s="189"/>
      <c r="BC114" s="189"/>
      <c r="BD114" s="189"/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2" t="s">
        <v>84</v>
      </c>
      <c r="BK114" s="189"/>
      <c r="BL114" s="189"/>
      <c r="BM114" s="189"/>
    </row>
    <row r="115" s="2" customForma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9.28" customHeight="1">
      <c r="A116" s="34"/>
      <c r="B116" s="35"/>
      <c r="C116" s="194" t="s">
        <v>119</v>
      </c>
      <c r="D116" s="174"/>
      <c r="E116" s="174"/>
      <c r="F116" s="174"/>
      <c r="G116" s="174"/>
      <c r="H116" s="174"/>
      <c r="I116" s="174"/>
      <c r="J116" s="195">
        <f>ROUND(J96+J108,2)</f>
        <v>0</v>
      </c>
      <c r="K116" s="174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="2" customFormat="1" ht="6.96" customHeight="1">
      <c r="A121" s="34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4.96" customHeight="1">
      <c r="A122" s="34"/>
      <c r="B122" s="35"/>
      <c r="C122" s="19" t="s">
        <v>120</v>
      </c>
      <c r="D122" s="36"/>
      <c r="E122" s="36"/>
      <c r="F122" s="36"/>
      <c r="G122" s="36"/>
      <c r="H122" s="36"/>
      <c r="I122" s="36"/>
      <c r="J122" s="36"/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16</v>
      </c>
      <c r="D124" s="36"/>
      <c r="E124" s="36"/>
      <c r="F124" s="36"/>
      <c r="G124" s="36"/>
      <c r="H124" s="36"/>
      <c r="I124" s="36"/>
      <c r="J124" s="36"/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4.4" customHeight="1">
      <c r="A125" s="34"/>
      <c r="B125" s="35"/>
      <c r="C125" s="36"/>
      <c r="D125" s="36"/>
      <c r="E125" s="172" t="str">
        <f>E7</f>
        <v>Stavební úpravy bytu č.4, ul. T.G.Masaryka 2320, Frýdek-Místek</v>
      </c>
      <c r="F125" s="28"/>
      <c r="G125" s="28"/>
      <c r="H125" s="28"/>
      <c r="I125" s="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91</v>
      </c>
      <c r="D126" s="36"/>
      <c r="E126" s="36"/>
      <c r="F126" s="36"/>
      <c r="G126" s="36"/>
      <c r="H126" s="36"/>
      <c r="I126" s="36"/>
      <c r="J126" s="36"/>
      <c r="K126" s="36"/>
      <c r="L126" s="59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5.6" customHeight="1">
      <c r="A127" s="34"/>
      <c r="B127" s="35"/>
      <c r="C127" s="36"/>
      <c r="D127" s="36"/>
      <c r="E127" s="72" t="str">
        <f>E9</f>
        <v>D.1.4.2 - Zařízení pro vytápění staveb</v>
      </c>
      <c r="F127" s="36"/>
      <c r="G127" s="36"/>
      <c r="H127" s="36"/>
      <c r="I127" s="36"/>
      <c r="J127" s="36"/>
      <c r="K127" s="36"/>
      <c r="L127" s="59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9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20</v>
      </c>
      <c r="D129" s="36"/>
      <c r="E129" s="36"/>
      <c r="F129" s="23" t="str">
        <f>F12</f>
        <v>Frýdek - Místek</v>
      </c>
      <c r="G129" s="36"/>
      <c r="H129" s="36"/>
      <c r="I129" s="28" t="s">
        <v>22</v>
      </c>
      <c r="J129" s="75" t="str">
        <f>IF(J12="","",J12)</f>
        <v>12. 6. 2023</v>
      </c>
      <c r="K129" s="36"/>
      <c r="L129" s="59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9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40.8" customHeight="1">
      <c r="A131" s="34"/>
      <c r="B131" s="35"/>
      <c r="C131" s="28" t="s">
        <v>24</v>
      </c>
      <c r="D131" s="36"/>
      <c r="E131" s="36"/>
      <c r="F131" s="23" t="str">
        <f>E15</f>
        <v>Statutární město Frýdek-Místek</v>
      </c>
      <c r="G131" s="36"/>
      <c r="H131" s="36"/>
      <c r="I131" s="28" t="s">
        <v>30</v>
      </c>
      <c r="J131" s="32" t="str">
        <f>E21</f>
        <v xml:space="preserve">Ing. Miloslav Klich, Projekce  Kunčičky u Bašky</v>
      </c>
      <c r="K131" s="36"/>
      <c r="L131" s="59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6" customHeight="1">
      <c r="A132" s="34"/>
      <c r="B132" s="35"/>
      <c r="C132" s="28" t="s">
        <v>28</v>
      </c>
      <c r="D132" s="36"/>
      <c r="E132" s="36"/>
      <c r="F132" s="23" t="str">
        <f>IF(E18="","",E18)</f>
        <v>Vyplň údaj</v>
      </c>
      <c r="G132" s="36"/>
      <c r="H132" s="36"/>
      <c r="I132" s="28" t="s">
        <v>33</v>
      </c>
      <c r="J132" s="32" t="str">
        <f>E24</f>
        <v>Johančíková</v>
      </c>
      <c r="K132" s="36"/>
      <c r="L132" s="59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0.32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9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0" customFormat="1" ht="29.28" customHeight="1">
      <c r="A134" s="196"/>
      <c r="B134" s="197"/>
      <c r="C134" s="198" t="s">
        <v>121</v>
      </c>
      <c r="D134" s="199" t="s">
        <v>61</v>
      </c>
      <c r="E134" s="199" t="s">
        <v>57</v>
      </c>
      <c r="F134" s="199" t="s">
        <v>58</v>
      </c>
      <c r="G134" s="199" t="s">
        <v>122</v>
      </c>
      <c r="H134" s="199" t="s">
        <v>123</v>
      </c>
      <c r="I134" s="199" t="s">
        <v>124</v>
      </c>
      <c r="J134" s="200" t="s">
        <v>97</v>
      </c>
      <c r="K134" s="201" t="s">
        <v>125</v>
      </c>
      <c r="L134" s="202"/>
      <c r="M134" s="96" t="s">
        <v>1</v>
      </c>
      <c r="N134" s="97" t="s">
        <v>40</v>
      </c>
      <c r="O134" s="97" t="s">
        <v>126</v>
      </c>
      <c r="P134" s="97" t="s">
        <v>127</v>
      </c>
      <c r="Q134" s="97" t="s">
        <v>128</v>
      </c>
      <c r="R134" s="97" t="s">
        <v>129</v>
      </c>
      <c r="S134" s="97" t="s">
        <v>130</v>
      </c>
      <c r="T134" s="98" t="s">
        <v>131</v>
      </c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</row>
    <row r="135" s="2" customFormat="1" ht="22.8" customHeight="1">
      <c r="A135" s="34"/>
      <c r="B135" s="35"/>
      <c r="C135" s="103" t="s">
        <v>132</v>
      </c>
      <c r="D135" s="36"/>
      <c r="E135" s="36"/>
      <c r="F135" s="36"/>
      <c r="G135" s="36"/>
      <c r="H135" s="36"/>
      <c r="I135" s="36"/>
      <c r="J135" s="203">
        <f>BK135</f>
        <v>0</v>
      </c>
      <c r="K135" s="36"/>
      <c r="L135" s="40"/>
      <c r="M135" s="99"/>
      <c r="N135" s="204"/>
      <c r="O135" s="100"/>
      <c r="P135" s="205">
        <f>P136+P153+P172+P191+P206+P214+P219+P226+P233</f>
        <v>0</v>
      </c>
      <c r="Q135" s="100"/>
      <c r="R135" s="205">
        <f>R136+R153+R172+R191+R206+R214+R219+R226+R233</f>
        <v>0.24778</v>
      </c>
      <c r="S135" s="100"/>
      <c r="T135" s="206">
        <f>T136+T153+T172+T191+T206+T214+T219+T226+T233</f>
        <v>0.46772999999999998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75</v>
      </c>
      <c r="AU135" s="13" t="s">
        <v>99</v>
      </c>
      <c r="BK135" s="207">
        <f>BK136+BK153+BK172+BK191+BK206+BK214+BK219+BK226+BK233</f>
        <v>0</v>
      </c>
    </row>
    <row r="136" s="11" customFormat="1" ht="25.92" customHeight="1">
      <c r="A136" s="11"/>
      <c r="B136" s="208"/>
      <c r="C136" s="209"/>
      <c r="D136" s="210" t="s">
        <v>75</v>
      </c>
      <c r="E136" s="211" t="s">
        <v>463</v>
      </c>
      <c r="F136" s="211" t="s">
        <v>464</v>
      </c>
      <c r="G136" s="209"/>
      <c r="H136" s="209"/>
      <c r="I136" s="212"/>
      <c r="J136" s="213">
        <f>BK136</f>
        <v>0</v>
      </c>
      <c r="K136" s="209"/>
      <c r="L136" s="214"/>
      <c r="M136" s="215"/>
      <c r="N136" s="216"/>
      <c r="O136" s="216"/>
      <c r="P136" s="217">
        <f>SUM(P137:P152)</f>
        <v>0</v>
      </c>
      <c r="Q136" s="216"/>
      <c r="R136" s="217">
        <f>SUM(R137:R152)</f>
        <v>0.0098600000000000007</v>
      </c>
      <c r="S136" s="216"/>
      <c r="T136" s="218">
        <f>SUM(T137:T152)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9" t="s">
        <v>86</v>
      </c>
      <c r="AT136" s="220" t="s">
        <v>75</v>
      </c>
      <c r="AU136" s="220" t="s">
        <v>76</v>
      </c>
      <c r="AY136" s="219" t="s">
        <v>135</v>
      </c>
      <c r="BK136" s="221">
        <f>SUM(BK137:BK152)</f>
        <v>0</v>
      </c>
    </row>
    <row r="137" s="2" customFormat="1" ht="34.8" customHeight="1">
      <c r="A137" s="34"/>
      <c r="B137" s="35"/>
      <c r="C137" s="245" t="s">
        <v>84</v>
      </c>
      <c r="D137" s="245" t="s">
        <v>465</v>
      </c>
      <c r="E137" s="246" t="s">
        <v>241</v>
      </c>
      <c r="F137" s="247" t="s">
        <v>466</v>
      </c>
      <c r="G137" s="248" t="s">
        <v>1</v>
      </c>
      <c r="H137" s="249">
        <v>1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41</v>
      </c>
      <c r="O137" s="87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34" t="s">
        <v>299</v>
      </c>
      <c r="AT137" s="234" t="s">
        <v>465</v>
      </c>
      <c r="AU137" s="234" t="s">
        <v>84</v>
      </c>
      <c r="AY137" s="13" t="s">
        <v>135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3" t="s">
        <v>84</v>
      </c>
      <c r="BK137" s="235">
        <f>ROUND(I137*H137,2)</f>
        <v>0</v>
      </c>
      <c r="BL137" s="13" t="s">
        <v>140</v>
      </c>
      <c r="BM137" s="234" t="s">
        <v>467</v>
      </c>
    </row>
    <row r="138" s="2" customFormat="1">
      <c r="A138" s="34"/>
      <c r="B138" s="35"/>
      <c r="C138" s="36"/>
      <c r="D138" s="236" t="s">
        <v>142</v>
      </c>
      <c r="E138" s="36"/>
      <c r="F138" s="237" t="s">
        <v>468</v>
      </c>
      <c r="G138" s="36"/>
      <c r="H138" s="36"/>
      <c r="I138" s="191"/>
      <c r="J138" s="36"/>
      <c r="K138" s="36"/>
      <c r="L138" s="40"/>
      <c r="M138" s="238"/>
      <c r="N138" s="23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142</v>
      </c>
      <c r="AU138" s="13" t="s">
        <v>84</v>
      </c>
    </row>
    <row r="139" s="2" customFormat="1" ht="22.2" customHeight="1">
      <c r="A139" s="34"/>
      <c r="B139" s="35"/>
      <c r="C139" s="222" t="s">
        <v>86</v>
      </c>
      <c r="D139" s="222" t="s">
        <v>136</v>
      </c>
      <c r="E139" s="223" t="s">
        <v>469</v>
      </c>
      <c r="F139" s="224" t="s">
        <v>470</v>
      </c>
      <c r="G139" s="225" t="s">
        <v>172</v>
      </c>
      <c r="H139" s="226">
        <v>1</v>
      </c>
      <c r="I139" s="227"/>
      <c r="J139" s="228">
        <f>ROUND(I139*H139,2)</f>
        <v>0</v>
      </c>
      <c r="K139" s="229"/>
      <c r="L139" s="40"/>
      <c r="M139" s="230" t="s">
        <v>1</v>
      </c>
      <c r="N139" s="231" t="s">
        <v>41</v>
      </c>
      <c r="O139" s="87"/>
      <c r="P139" s="232">
        <f>O139*H139</f>
        <v>0</v>
      </c>
      <c r="Q139" s="232">
        <v>0.00249</v>
      </c>
      <c r="R139" s="232">
        <f>Q139*H139</f>
        <v>0.00249</v>
      </c>
      <c r="S139" s="232">
        <v>0</v>
      </c>
      <c r="T139" s="23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34" t="s">
        <v>140</v>
      </c>
      <c r="AT139" s="234" t="s">
        <v>136</v>
      </c>
      <c r="AU139" s="234" t="s">
        <v>84</v>
      </c>
      <c r="AY139" s="13" t="s">
        <v>135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3" t="s">
        <v>84</v>
      </c>
      <c r="BK139" s="235">
        <f>ROUND(I139*H139,2)</f>
        <v>0</v>
      </c>
      <c r="BL139" s="13" t="s">
        <v>140</v>
      </c>
      <c r="BM139" s="234" t="s">
        <v>471</v>
      </c>
    </row>
    <row r="140" s="2" customFormat="1">
      <c r="A140" s="34"/>
      <c r="B140" s="35"/>
      <c r="C140" s="36"/>
      <c r="D140" s="236" t="s">
        <v>142</v>
      </c>
      <c r="E140" s="36"/>
      <c r="F140" s="237" t="s">
        <v>472</v>
      </c>
      <c r="G140" s="36"/>
      <c r="H140" s="36"/>
      <c r="I140" s="191"/>
      <c r="J140" s="36"/>
      <c r="K140" s="36"/>
      <c r="L140" s="40"/>
      <c r="M140" s="238"/>
      <c r="N140" s="23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142</v>
      </c>
      <c r="AU140" s="13" t="s">
        <v>84</v>
      </c>
    </row>
    <row r="141" s="2" customFormat="1" ht="14.4" customHeight="1">
      <c r="A141" s="34"/>
      <c r="B141" s="35"/>
      <c r="C141" s="222" t="s">
        <v>148</v>
      </c>
      <c r="D141" s="222" t="s">
        <v>136</v>
      </c>
      <c r="E141" s="223" t="s">
        <v>473</v>
      </c>
      <c r="F141" s="224" t="s">
        <v>474</v>
      </c>
      <c r="G141" s="225" t="s">
        <v>172</v>
      </c>
      <c r="H141" s="226">
        <v>1</v>
      </c>
      <c r="I141" s="227"/>
      <c r="J141" s="228">
        <f>ROUND(I141*H141,2)</f>
        <v>0</v>
      </c>
      <c r="K141" s="229"/>
      <c r="L141" s="40"/>
      <c r="M141" s="230" t="s">
        <v>1</v>
      </c>
      <c r="N141" s="231" t="s">
        <v>41</v>
      </c>
      <c r="O141" s="87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34" t="s">
        <v>140</v>
      </c>
      <c r="AT141" s="234" t="s">
        <v>136</v>
      </c>
      <c r="AU141" s="234" t="s">
        <v>84</v>
      </c>
      <c r="AY141" s="13" t="s">
        <v>135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3" t="s">
        <v>84</v>
      </c>
      <c r="BK141" s="235">
        <f>ROUND(I141*H141,2)</f>
        <v>0</v>
      </c>
      <c r="BL141" s="13" t="s">
        <v>140</v>
      </c>
      <c r="BM141" s="234" t="s">
        <v>475</v>
      </c>
    </row>
    <row r="142" s="2" customFormat="1">
      <c r="A142" s="34"/>
      <c r="B142" s="35"/>
      <c r="C142" s="36"/>
      <c r="D142" s="236" t="s">
        <v>142</v>
      </c>
      <c r="E142" s="36"/>
      <c r="F142" s="237" t="s">
        <v>474</v>
      </c>
      <c r="G142" s="36"/>
      <c r="H142" s="36"/>
      <c r="I142" s="191"/>
      <c r="J142" s="36"/>
      <c r="K142" s="36"/>
      <c r="L142" s="40"/>
      <c r="M142" s="238"/>
      <c r="N142" s="23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142</v>
      </c>
      <c r="AU142" s="13" t="s">
        <v>84</v>
      </c>
    </row>
    <row r="143" s="2" customFormat="1" ht="30" customHeight="1">
      <c r="A143" s="34"/>
      <c r="B143" s="35"/>
      <c r="C143" s="222" t="s">
        <v>153</v>
      </c>
      <c r="D143" s="222" t="s">
        <v>136</v>
      </c>
      <c r="E143" s="223" t="s">
        <v>476</v>
      </c>
      <c r="F143" s="224" t="s">
        <v>477</v>
      </c>
      <c r="G143" s="225" t="s">
        <v>172</v>
      </c>
      <c r="H143" s="226">
        <v>1</v>
      </c>
      <c r="I143" s="227"/>
      <c r="J143" s="228">
        <f>ROUND(I143*H143,2)</f>
        <v>0</v>
      </c>
      <c r="K143" s="229"/>
      <c r="L143" s="40"/>
      <c r="M143" s="230" t="s">
        <v>1</v>
      </c>
      <c r="N143" s="231" t="s">
        <v>41</v>
      </c>
      <c r="O143" s="87"/>
      <c r="P143" s="232">
        <f>O143*H143</f>
        <v>0</v>
      </c>
      <c r="Q143" s="232">
        <v>0.00089999999999999998</v>
      </c>
      <c r="R143" s="232">
        <f>Q143*H143</f>
        <v>0.00089999999999999998</v>
      </c>
      <c r="S143" s="232">
        <v>0</v>
      </c>
      <c r="T143" s="23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34" t="s">
        <v>140</v>
      </c>
      <c r="AT143" s="234" t="s">
        <v>136</v>
      </c>
      <c r="AU143" s="234" t="s">
        <v>84</v>
      </c>
      <c r="AY143" s="13" t="s">
        <v>135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3" t="s">
        <v>84</v>
      </c>
      <c r="BK143" s="235">
        <f>ROUND(I143*H143,2)</f>
        <v>0</v>
      </c>
      <c r="BL143" s="13" t="s">
        <v>140</v>
      </c>
      <c r="BM143" s="234" t="s">
        <v>478</v>
      </c>
    </row>
    <row r="144" s="2" customFormat="1">
      <c r="A144" s="34"/>
      <c r="B144" s="35"/>
      <c r="C144" s="36"/>
      <c r="D144" s="236" t="s">
        <v>142</v>
      </c>
      <c r="E144" s="36"/>
      <c r="F144" s="237" t="s">
        <v>479</v>
      </c>
      <c r="G144" s="36"/>
      <c r="H144" s="36"/>
      <c r="I144" s="191"/>
      <c r="J144" s="36"/>
      <c r="K144" s="36"/>
      <c r="L144" s="40"/>
      <c r="M144" s="238"/>
      <c r="N144" s="23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142</v>
      </c>
      <c r="AU144" s="13" t="s">
        <v>84</v>
      </c>
    </row>
    <row r="145" s="2" customFormat="1" ht="22.2" customHeight="1">
      <c r="A145" s="34"/>
      <c r="B145" s="35"/>
      <c r="C145" s="222" t="s">
        <v>164</v>
      </c>
      <c r="D145" s="222" t="s">
        <v>136</v>
      </c>
      <c r="E145" s="223" t="s">
        <v>480</v>
      </c>
      <c r="F145" s="224" t="s">
        <v>481</v>
      </c>
      <c r="G145" s="225" t="s">
        <v>172</v>
      </c>
      <c r="H145" s="226">
        <v>1</v>
      </c>
      <c r="I145" s="227"/>
      <c r="J145" s="228">
        <f>ROUND(I145*H145,2)</f>
        <v>0</v>
      </c>
      <c r="K145" s="229"/>
      <c r="L145" s="40"/>
      <c r="M145" s="230" t="s">
        <v>1</v>
      </c>
      <c r="N145" s="231" t="s">
        <v>41</v>
      </c>
      <c r="O145" s="87"/>
      <c r="P145" s="232">
        <f>O145*H145</f>
        <v>0</v>
      </c>
      <c r="Q145" s="232">
        <v>0.0015200000000000001</v>
      </c>
      <c r="R145" s="232">
        <f>Q145*H145</f>
        <v>0.0015200000000000001</v>
      </c>
      <c r="S145" s="232">
        <v>0</v>
      </c>
      <c r="T145" s="23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34" t="s">
        <v>140</v>
      </c>
      <c r="AT145" s="234" t="s">
        <v>136</v>
      </c>
      <c r="AU145" s="234" t="s">
        <v>84</v>
      </c>
      <c r="AY145" s="13" t="s">
        <v>135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3" t="s">
        <v>84</v>
      </c>
      <c r="BK145" s="235">
        <f>ROUND(I145*H145,2)</f>
        <v>0</v>
      </c>
      <c r="BL145" s="13" t="s">
        <v>140</v>
      </c>
      <c r="BM145" s="234" t="s">
        <v>482</v>
      </c>
    </row>
    <row r="146" s="2" customFormat="1">
      <c r="A146" s="34"/>
      <c r="B146" s="35"/>
      <c r="C146" s="36"/>
      <c r="D146" s="236" t="s">
        <v>142</v>
      </c>
      <c r="E146" s="36"/>
      <c r="F146" s="237" t="s">
        <v>483</v>
      </c>
      <c r="G146" s="36"/>
      <c r="H146" s="36"/>
      <c r="I146" s="191"/>
      <c r="J146" s="36"/>
      <c r="K146" s="36"/>
      <c r="L146" s="40"/>
      <c r="M146" s="238"/>
      <c r="N146" s="23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142</v>
      </c>
      <c r="AU146" s="13" t="s">
        <v>84</v>
      </c>
    </row>
    <row r="147" s="2" customFormat="1" ht="14.4" customHeight="1">
      <c r="A147" s="34"/>
      <c r="B147" s="35"/>
      <c r="C147" s="222" t="s">
        <v>169</v>
      </c>
      <c r="D147" s="222" t="s">
        <v>136</v>
      </c>
      <c r="E147" s="223" t="s">
        <v>484</v>
      </c>
      <c r="F147" s="224" t="s">
        <v>485</v>
      </c>
      <c r="G147" s="225" t="s">
        <v>139</v>
      </c>
      <c r="H147" s="226">
        <v>11</v>
      </c>
      <c r="I147" s="227"/>
      <c r="J147" s="228">
        <f>ROUND(I147*H147,2)</f>
        <v>0</v>
      </c>
      <c r="K147" s="229"/>
      <c r="L147" s="40"/>
      <c r="M147" s="230" t="s">
        <v>1</v>
      </c>
      <c r="N147" s="231" t="s">
        <v>41</v>
      </c>
      <c r="O147" s="87"/>
      <c r="P147" s="232">
        <f>O147*H147</f>
        <v>0</v>
      </c>
      <c r="Q147" s="232">
        <v>0.00044999999999999999</v>
      </c>
      <c r="R147" s="232">
        <f>Q147*H147</f>
        <v>0.0049499999999999995</v>
      </c>
      <c r="S147" s="232">
        <v>0</v>
      </c>
      <c r="T147" s="23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34" t="s">
        <v>140</v>
      </c>
      <c r="AT147" s="234" t="s">
        <v>136</v>
      </c>
      <c r="AU147" s="234" t="s">
        <v>84</v>
      </c>
      <c r="AY147" s="13" t="s">
        <v>135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3" t="s">
        <v>84</v>
      </c>
      <c r="BK147" s="235">
        <f>ROUND(I147*H147,2)</f>
        <v>0</v>
      </c>
      <c r="BL147" s="13" t="s">
        <v>140</v>
      </c>
      <c r="BM147" s="234" t="s">
        <v>486</v>
      </c>
    </row>
    <row r="148" s="2" customFormat="1">
      <c r="A148" s="34"/>
      <c r="B148" s="35"/>
      <c r="C148" s="36"/>
      <c r="D148" s="236" t="s">
        <v>142</v>
      </c>
      <c r="E148" s="36"/>
      <c r="F148" s="237" t="s">
        <v>487</v>
      </c>
      <c r="G148" s="36"/>
      <c r="H148" s="36"/>
      <c r="I148" s="191"/>
      <c r="J148" s="36"/>
      <c r="K148" s="36"/>
      <c r="L148" s="40"/>
      <c r="M148" s="238"/>
      <c r="N148" s="23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142</v>
      </c>
      <c r="AU148" s="13" t="s">
        <v>84</v>
      </c>
    </row>
    <row r="149" s="2" customFormat="1" ht="14.4" customHeight="1">
      <c r="A149" s="34"/>
      <c r="B149" s="35"/>
      <c r="C149" s="222" t="s">
        <v>174</v>
      </c>
      <c r="D149" s="222" t="s">
        <v>136</v>
      </c>
      <c r="E149" s="223" t="s">
        <v>488</v>
      </c>
      <c r="F149" s="224" t="s">
        <v>489</v>
      </c>
      <c r="G149" s="225" t="s">
        <v>172</v>
      </c>
      <c r="H149" s="226">
        <v>1</v>
      </c>
      <c r="I149" s="227"/>
      <c r="J149" s="228">
        <f>ROUND(I149*H149,2)</f>
        <v>0</v>
      </c>
      <c r="K149" s="229"/>
      <c r="L149" s="40"/>
      <c r="M149" s="230" t="s">
        <v>1</v>
      </c>
      <c r="N149" s="231" t="s">
        <v>41</v>
      </c>
      <c r="O149" s="87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34" t="s">
        <v>140</v>
      </c>
      <c r="AT149" s="234" t="s">
        <v>136</v>
      </c>
      <c r="AU149" s="234" t="s">
        <v>84</v>
      </c>
      <c r="AY149" s="13" t="s">
        <v>135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3" t="s">
        <v>84</v>
      </c>
      <c r="BK149" s="235">
        <f>ROUND(I149*H149,2)</f>
        <v>0</v>
      </c>
      <c r="BL149" s="13" t="s">
        <v>140</v>
      </c>
      <c r="BM149" s="234" t="s">
        <v>490</v>
      </c>
    </row>
    <row r="150" s="2" customFormat="1">
      <c r="A150" s="34"/>
      <c r="B150" s="35"/>
      <c r="C150" s="36"/>
      <c r="D150" s="236" t="s">
        <v>142</v>
      </c>
      <c r="E150" s="36"/>
      <c r="F150" s="237" t="s">
        <v>489</v>
      </c>
      <c r="G150" s="36"/>
      <c r="H150" s="36"/>
      <c r="I150" s="191"/>
      <c r="J150" s="36"/>
      <c r="K150" s="36"/>
      <c r="L150" s="40"/>
      <c r="M150" s="238"/>
      <c r="N150" s="23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142</v>
      </c>
      <c r="AU150" s="13" t="s">
        <v>84</v>
      </c>
    </row>
    <row r="151" s="2" customFormat="1" ht="22.2" customHeight="1">
      <c r="A151" s="34"/>
      <c r="B151" s="35"/>
      <c r="C151" s="222" t="s">
        <v>182</v>
      </c>
      <c r="D151" s="222" t="s">
        <v>136</v>
      </c>
      <c r="E151" s="223" t="s">
        <v>491</v>
      </c>
      <c r="F151" s="224" t="s">
        <v>492</v>
      </c>
      <c r="G151" s="225" t="s">
        <v>177</v>
      </c>
      <c r="H151" s="240"/>
      <c r="I151" s="227"/>
      <c r="J151" s="228">
        <f>ROUND(I151*H151,2)</f>
        <v>0</v>
      </c>
      <c r="K151" s="229"/>
      <c r="L151" s="40"/>
      <c r="M151" s="230" t="s">
        <v>1</v>
      </c>
      <c r="N151" s="231" t="s">
        <v>41</v>
      </c>
      <c r="O151" s="87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34" t="s">
        <v>140</v>
      </c>
      <c r="AT151" s="234" t="s">
        <v>136</v>
      </c>
      <c r="AU151" s="234" t="s">
        <v>84</v>
      </c>
      <c r="AY151" s="13" t="s">
        <v>135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3" t="s">
        <v>84</v>
      </c>
      <c r="BK151" s="235">
        <f>ROUND(I151*H151,2)</f>
        <v>0</v>
      </c>
      <c r="BL151" s="13" t="s">
        <v>140</v>
      </c>
      <c r="BM151" s="234" t="s">
        <v>493</v>
      </c>
    </row>
    <row r="152" s="2" customFormat="1">
      <c r="A152" s="34"/>
      <c r="B152" s="35"/>
      <c r="C152" s="36"/>
      <c r="D152" s="236" t="s">
        <v>142</v>
      </c>
      <c r="E152" s="36"/>
      <c r="F152" s="237" t="s">
        <v>494</v>
      </c>
      <c r="G152" s="36"/>
      <c r="H152" s="36"/>
      <c r="I152" s="191"/>
      <c r="J152" s="36"/>
      <c r="K152" s="36"/>
      <c r="L152" s="40"/>
      <c r="M152" s="238"/>
      <c r="N152" s="23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142</v>
      </c>
      <c r="AU152" s="13" t="s">
        <v>84</v>
      </c>
    </row>
    <row r="153" s="11" customFormat="1" ht="25.92" customHeight="1">
      <c r="A153" s="11"/>
      <c r="B153" s="208"/>
      <c r="C153" s="209"/>
      <c r="D153" s="210" t="s">
        <v>75</v>
      </c>
      <c r="E153" s="211" t="s">
        <v>495</v>
      </c>
      <c r="F153" s="211" t="s">
        <v>496</v>
      </c>
      <c r="G153" s="209"/>
      <c r="H153" s="209"/>
      <c r="I153" s="212"/>
      <c r="J153" s="213">
        <f>BK153</f>
        <v>0</v>
      </c>
      <c r="K153" s="209"/>
      <c r="L153" s="214"/>
      <c r="M153" s="215"/>
      <c r="N153" s="216"/>
      <c r="O153" s="216"/>
      <c r="P153" s="217">
        <f>SUM(P154:P171)</f>
        <v>0</v>
      </c>
      <c r="Q153" s="216"/>
      <c r="R153" s="217">
        <f>SUM(R154:R171)</f>
        <v>0.041329999999999999</v>
      </c>
      <c r="S153" s="216"/>
      <c r="T153" s="218">
        <f>SUM(T154:T171)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9" t="s">
        <v>86</v>
      </c>
      <c r="AT153" s="220" t="s">
        <v>75</v>
      </c>
      <c r="AU153" s="220" t="s">
        <v>76</v>
      </c>
      <c r="AY153" s="219" t="s">
        <v>135</v>
      </c>
      <c r="BK153" s="221">
        <f>SUM(BK154:BK171)</f>
        <v>0</v>
      </c>
    </row>
    <row r="154" s="2" customFormat="1" ht="22.2" customHeight="1">
      <c r="A154" s="34"/>
      <c r="B154" s="35"/>
      <c r="C154" s="222" t="s">
        <v>187</v>
      </c>
      <c r="D154" s="222" t="s">
        <v>136</v>
      </c>
      <c r="E154" s="223" t="s">
        <v>497</v>
      </c>
      <c r="F154" s="224" t="s">
        <v>498</v>
      </c>
      <c r="G154" s="225" t="s">
        <v>139</v>
      </c>
      <c r="H154" s="226">
        <v>45</v>
      </c>
      <c r="I154" s="227"/>
      <c r="J154" s="228">
        <f>ROUND(I154*H154,2)</f>
        <v>0</v>
      </c>
      <c r="K154" s="229"/>
      <c r="L154" s="40"/>
      <c r="M154" s="230" t="s">
        <v>1</v>
      </c>
      <c r="N154" s="231" t="s">
        <v>41</v>
      </c>
      <c r="O154" s="87"/>
      <c r="P154" s="232">
        <f>O154*H154</f>
        <v>0</v>
      </c>
      <c r="Q154" s="232">
        <v>0.00046999999999999999</v>
      </c>
      <c r="R154" s="232">
        <f>Q154*H154</f>
        <v>0.021149999999999999</v>
      </c>
      <c r="S154" s="232">
        <v>0</v>
      </c>
      <c r="T154" s="23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34" t="s">
        <v>140</v>
      </c>
      <c r="AT154" s="234" t="s">
        <v>136</v>
      </c>
      <c r="AU154" s="234" t="s">
        <v>84</v>
      </c>
      <c r="AY154" s="13" t="s">
        <v>135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3" t="s">
        <v>84</v>
      </c>
      <c r="BK154" s="235">
        <f>ROUND(I154*H154,2)</f>
        <v>0</v>
      </c>
      <c r="BL154" s="13" t="s">
        <v>140</v>
      </c>
      <c r="BM154" s="234" t="s">
        <v>499</v>
      </c>
    </row>
    <row r="155" s="2" customFormat="1">
      <c r="A155" s="34"/>
      <c r="B155" s="35"/>
      <c r="C155" s="36"/>
      <c r="D155" s="236" t="s">
        <v>142</v>
      </c>
      <c r="E155" s="36"/>
      <c r="F155" s="237" t="s">
        <v>500</v>
      </c>
      <c r="G155" s="36"/>
      <c r="H155" s="36"/>
      <c r="I155" s="191"/>
      <c r="J155" s="36"/>
      <c r="K155" s="36"/>
      <c r="L155" s="40"/>
      <c r="M155" s="238"/>
      <c r="N155" s="239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142</v>
      </c>
      <c r="AU155" s="13" t="s">
        <v>84</v>
      </c>
    </row>
    <row r="156" s="2" customFormat="1" ht="22.2" customHeight="1">
      <c r="A156" s="34"/>
      <c r="B156" s="35"/>
      <c r="C156" s="222" t="s">
        <v>192</v>
      </c>
      <c r="D156" s="222" t="s">
        <v>136</v>
      </c>
      <c r="E156" s="223" t="s">
        <v>501</v>
      </c>
      <c r="F156" s="224" t="s">
        <v>502</v>
      </c>
      <c r="G156" s="225" t="s">
        <v>139</v>
      </c>
      <c r="H156" s="226">
        <v>21</v>
      </c>
      <c r="I156" s="227"/>
      <c r="J156" s="228">
        <f>ROUND(I156*H156,2)</f>
        <v>0</v>
      </c>
      <c r="K156" s="229"/>
      <c r="L156" s="40"/>
      <c r="M156" s="230" t="s">
        <v>1</v>
      </c>
      <c r="N156" s="231" t="s">
        <v>41</v>
      </c>
      <c r="O156" s="87"/>
      <c r="P156" s="232">
        <f>O156*H156</f>
        <v>0</v>
      </c>
      <c r="Q156" s="232">
        <v>0.00058</v>
      </c>
      <c r="R156" s="232">
        <f>Q156*H156</f>
        <v>0.01218</v>
      </c>
      <c r="S156" s="232">
        <v>0</v>
      </c>
      <c r="T156" s="23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34" t="s">
        <v>140</v>
      </c>
      <c r="AT156" s="234" t="s">
        <v>136</v>
      </c>
      <c r="AU156" s="234" t="s">
        <v>84</v>
      </c>
      <c r="AY156" s="13" t="s">
        <v>135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3" t="s">
        <v>84</v>
      </c>
      <c r="BK156" s="235">
        <f>ROUND(I156*H156,2)</f>
        <v>0</v>
      </c>
      <c r="BL156" s="13" t="s">
        <v>140</v>
      </c>
      <c r="BM156" s="234" t="s">
        <v>503</v>
      </c>
    </row>
    <row r="157" s="2" customFormat="1">
      <c r="A157" s="34"/>
      <c r="B157" s="35"/>
      <c r="C157" s="36"/>
      <c r="D157" s="236" t="s">
        <v>142</v>
      </c>
      <c r="E157" s="36"/>
      <c r="F157" s="237" t="s">
        <v>504</v>
      </c>
      <c r="G157" s="36"/>
      <c r="H157" s="36"/>
      <c r="I157" s="191"/>
      <c r="J157" s="36"/>
      <c r="K157" s="36"/>
      <c r="L157" s="40"/>
      <c r="M157" s="238"/>
      <c r="N157" s="239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142</v>
      </c>
      <c r="AU157" s="13" t="s">
        <v>84</v>
      </c>
    </row>
    <row r="158" s="2" customFormat="1" ht="22.2" customHeight="1">
      <c r="A158" s="34"/>
      <c r="B158" s="35"/>
      <c r="C158" s="222" t="s">
        <v>197</v>
      </c>
      <c r="D158" s="222" t="s">
        <v>136</v>
      </c>
      <c r="E158" s="223" t="s">
        <v>505</v>
      </c>
      <c r="F158" s="224" t="s">
        <v>506</v>
      </c>
      <c r="G158" s="225" t="s">
        <v>139</v>
      </c>
      <c r="H158" s="226">
        <v>4</v>
      </c>
      <c r="I158" s="227"/>
      <c r="J158" s="228">
        <f>ROUND(I158*H158,2)</f>
        <v>0</v>
      </c>
      <c r="K158" s="229"/>
      <c r="L158" s="40"/>
      <c r="M158" s="230" t="s">
        <v>1</v>
      </c>
      <c r="N158" s="231" t="s">
        <v>41</v>
      </c>
      <c r="O158" s="87"/>
      <c r="P158" s="232">
        <f>O158*H158</f>
        <v>0</v>
      </c>
      <c r="Q158" s="232">
        <v>0.00072999999999999996</v>
      </c>
      <c r="R158" s="232">
        <f>Q158*H158</f>
        <v>0.0029199999999999999</v>
      </c>
      <c r="S158" s="232">
        <v>0</v>
      </c>
      <c r="T158" s="23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34" t="s">
        <v>140</v>
      </c>
      <c r="AT158" s="234" t="s">
        <v>136</v>
      </c>
      <c r="AU158" s="234" t="s">
        <v>84</v>
      </c>
      <c r="AY158" s="13" t="s">
        <v>135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3" t="s">
        <v>84</v>
      </c>
      <c r="BK158" s="235">
        <f>ROUND(I158*H158,2)</f>
        <v>0</v>
      </c>
      <c r="BL158" s="13" t="s">
        <v>140</v>
      </c>
      <c r="BM158" s="234" t="s">
        <v>507</v>
      </c>
    </row>
    <row r="159" s="2" customFormat="1">
      <c r="A159" s="34"/>
      <c r="B159" s="35"/>
      <c r="C159" s="36"/>
      <c r="D159" s="236" t="s">
        <v>142</v>
      </c>
      <c r="E159" s="36"/>
      <c r="F159" s="237" t="s">
        <v>508</v>
      </c>
      <c r="G159" s="36"/>
      <c r="H159" s="36"/>
      <c r="I159" s="191"/>
      <c r="J159" s="36"/>
      <c r="K159" s="36"/>
      <c r="L159" s="40"/>
      <c r="M159" s="238"/>
      <c r="N159" s="239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142</v>
      </c>
      <c r="AU159" s="13" t="s">
        <v>84</v>
      </c>
    </row>
    <row r="160" s="2" customFormat="1" ht="22.2" customHeight="1">
      <c r="A160" s="34"/>
      <c r="B160" s="35"/>
      <c r="C160" s="222" t="s">
        <v>202</v>
      </c>
      <c r="D160" s="222" t="s">
        <v>136</v>
      </c>
      <c r="E160" s="223" t="s">
        <v>509</v>
      </c>
      <c r="F160" s="224" t="s">
        <v>510</v>
      </c>
      <c r="G160" s="225" t="s">
        <v>161</v>
      </c>
      <c r="H160" s="226">
        <v>12</v>
      </c>
      <c r="I160" s="227"/>
      <c r="J160" s="228">
        <f>ROUND(I160*H160,2)</f>
        <v>0</v>
      </c>
      <c r="K160" s="229"/>
      <c r="L160" s="40"/>
      <c r="M160" s="230" t="s">
        <v>1</v>
      </c>
      <c r="N160" s="231" t="s">
        <v>41</v>
      </c>
      <c r="O160" s="87"/>
      <c r="P160" s="232">
        <f>O160*H160</f>
        <v>0</v>
      </c>
      <c r="Q160" s="232">
        <v>1.0000000000000001E-05</v>
      </c>
      <c r="R160" s="232">
        <f>Q160*H160</f>
        <v>0.00012000000000000002</v>
      </c>
      <c r="S160" s="232">
        <v>0</v>
      </c>
      <c r="T160" s="23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34" t="s">
        <v>140</v>
      </c>
      <c r="AT160" s="234" t="s">
        <v>136</v>
      </c>
      <c r="AU160" s="234" t="s">
        <v>84</v>
      </c>
      <c r="AY160" s="13" t="s">
        <v>135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3" t="s">
        <v>84</v>
      </c>
      <c r="BK160" s="235">
        <f>ROUND(I160*H160,2)</f>
        <v>0</v>
      </c>
      <c r="BL160" s="13" t="s">
        <v>140</v>
      </c>
      <c r="BM160" s="234" t="s">
        <v>511</v>
      </c>
    </row>
    <row r="161" s="2" customFormat="1">
      <c r="A161" s="34"/>
      <c r="B161" s="35"/>
      <c r="C161" s="36"/>
      <c r="D161" s="236" t="s">
        <v>142</v>
      </c>
      <c r="E161" s="36"/>
      <c r="F161" s="237" t="s">
        <v>512</v>
      </c>
      <c r="G161" s="36"/>
      <c r="H161" s="36"/>
      <c r="I161" s="191"/>
      <c r="J161" s="36"/>
      <c r="K161" s="36"/>
      <c r="L161" s="40"/>
      <c r="M161" s="238"/>
      <c r="N161" s="239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142</v>
      </c>
      <c r="AU161" s="13" t="s">
        <v>84</v>
      </c>
    </row>
    <row r="162" s="2" customFormat="1" ht="22.2" customHeight="1">
      <c r="A162" s="34"/>
      <c r="B162" s="35"/>
      <c r="C162" s="222" t="s">
        <v>208</v>
      </c>
      <c r="D162" s="222" t="s">
        <v>136</v>
      </c>
      <c r="E162" s="223" t="s">
        <v>513</v>
      </c>
      <c r="F162" s="224" t="s">
        <v>514</v>
      </c>
      <c r="G162" s="225" t="s">
        <v>161</v>
      </c>
      <c r="H162" s="226">
        <v>2</v>
      </c>
      <c r="I162" s="227"/>
      <c r="J162" s="228">
        <f>ROUND(I162*H162,2)</f>
        <v>0</v>
      </c>
      <c r="K162" s="229"/>
      <c r="L162" s="40"/>
      <c r="M162" s="230" t="s">
        <v>1</v>
      </c>
      <c r="N162" s="231" t="s">
        <v>41</v>
      </c>
      <c r="O162" s="87"/>
      <c r="P162" s="232">
        <f>O162*H162</f>
        <v>0</v>
      </c>
      <c r="Q162" s="232">
        <v>3.0000000000000001E-05</v>
      </c>
      <c r="R162" s="232">
        <f>Q162*H162</f>
        <v>6.0000000000000002E-05</v>
      </c>
      <c r="S162" s="232">
        <v>0</v>
      </c>
      <c r="T162" s="23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34" t="s">
        <v>140</v>
      </c>
      <c r="AT162" s="234" t="s">
        <v>136</v>
      </c>
      <c r="AU162" s="234" t="s">
        <v>84</v>
      </c>
      <c r="AY162" s="13" t="s">
        <v>135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3" t="s">
        <v>84</v>
      </c>
      <c r="BK162" s="235">
        <f>ROUND(I162*H162,2)</f>
        <v>0</v>
      </c>
      <c r="BL162" s="13" t="s">
        <v>140</v>
      </c>
      <c r="BM162" s="234" t="s">
        <v>515</v>
      </c>
    </row>
    <row r="163" s="2" customFormat="1">
      <c r="A163" s="34"/>
      <c r="B163" s="35"/>
      <c r="C163" s="36"/>
      <c r="D163" s="236" t="s">
        <v>142</v>
      </c>
      <c r="E163" s="36"/>
      <c r="F163" s="237" t="s">
        <v>516</v>
      </c>
      <c r="G163" s="36"/>
      <c r="H163" s="36"/>
      <c r="I163" s="191"/>
      <c r="J163" s="36"/>
      <c r="K163" s="36"/>
      <c r="L163" s="40"/>
      <c r="M163" s="238"/>
      <c r="N163" s="239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142</v>
      </c>
      <c r="AU163" s="13" t="s">
        <v>84</v>
      </c>
    </row>
    <row r="164" s="2" customFormat="1" ht="14.4" customHeight="1">
      <c r="A164" s="34"/>
      <c r="B164" s="35"/>
      <c r="C164" s="222" t="s">
        <v>213</v>
      </c>
      <c r="D164" s="222" t="s">
        <v>136</v>
      </c>
      <c r="E164" s="223" t="s">
        <v>517</v>
      </c>
      <c r="F164" s="224" t="s">
        <v>518</v>
      </c>
      <c r="G164" s="225" t="s">
        <v>139</v>
      </c>
      <c r="H164" s="226">
        <v>70</v>
      </c>
      <c r="I164" s="227"/>
      <c r="J164" s="228">
        <f>ROUND(I164*H164,2)</f>
        <v>0</v>
      </c>
      <c r="K164" s="229"/>
      <c r="L164" s="40"/>
      <c r="M164" s="230" t="s">
        <v>1</v>
      </c>
      <c r="N164" s="231" t="s">
        <v>41</v>
      </c>
      <c r="O164" s="87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34" t="s">
        <v>140</v>
      </c>
      <c r="AT164" s="234" t="s">
        <v>136</v>
      </c>
      <c r="AU164" s="234" t="s">
        <v>84</v>
      </c>
      <c r="AY164" s="13" t="s">
        <v>135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3" t="s">
        <v>84</v>
      </c>
      <c r="BK164" s="235">
        <f>ROUND(I164*H164,2)</f>
        <v>0</v>
      </c>
      <c r="BL164" s="13" t="s">
        <v>140</v>
      </c>
      <c r="BM164" s="234" t="s">
        <v>519</v>
      </c>
    </row>
    <row r="165" s="2" customFormat="1">
      <c r="A165" s="34"/>
      <c r="B165" s="35"/>
      <c r="C165" s="36"/>
      <c r="D165" s="236" t="s">
        <v>142</v>
      </c>
      <c r="E165" s="36"/>
      <c r="F165" s="237" t="s">
        <v>520</v>
      </c>
      <c r="G165" s="36"/>
      <c r="H165" s="36"/>
      <c r="I165" s="191"/>
      <c r="J165" s="36"/>
      <c r="K165" s="36"/>
      <c r="L165" s="40"/>
      <c r="M165" s="238"/>
      <c r="N165" s="239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142</v>
      </c>
      <c r="AU165" s="13" t="s">
        <v>84</v>
      </c>
    </row>
    <row r="166" s="2" customFormat="1" ht="30" customHeight="1">
      <c r="A166" s="34"/>
      <c r="B166" s="35"/>
      <c r="C166" s="222" t="s">
        <v>8</v>
      </c>
      <c r="D166" s="222" t="s">
        <v>136</v>
      </c>
      <c r="E166" s="223" t="s">
        <v>521</v>
      </c>
      <c r="F166" s="224" t="s">
        <v>522</v>
      </c>
      <c r="G166" s="225" t="s">
        <v>139</v>
      </c>
      <c r="H166" s="226">
        <v>70</v>
      </c>
      <c r="I166" s="227"/>
      <c r="J166" s="228">
        <f>ROUND(I166*H166,2)</f>
        <v>0</v>
      </c>
      <c r="K166" s="229"/>
      <c r="L166" s="40"/>
      <c r="M166" s="230" t="s">
        <v>1</v>
      </c>
      <c r="N166" s="231" t="s">
        <v>41</v>
      </c>
      <c r="O166" s="87"/>
      <c r="P166" s="232">
        <f>O166*H166</f>
        <v>0</v>
      </c>
      <c r="Q166" s="232">
        <v>6.9999999999999994E-05</v>
      </c>
      <c r="R166" s="232">
        <f>Q166*H166</f>
        <v>0.0048999999999999998</v>
      </c>
      <c r="S166" s="232">
        <v>0</v>
      </c>
      <c r="T166" s="23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34" t="s">
        <v>140</v>
      </c>
      <c r="AT166" s="234" t="s">
        <v>136</v>
      </c>
      <c r="AU166" s="234" t="s">
        <v>84</v>
      </c>
      <c r="AY166" s="13" t="s">
        <v>135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3" t="s">
        <v>84</v>
      </c>
      <c r="BK166" s="235">
        <f>ROUND(I166*H166,2)</f>
        <v>0</v>
      </c>
      <c r="BL166" s="13" t="s">
        <v>140</v>
      </c>
      <c r="BM166" s="234" t="s">
        <v>523</v>
      </c>
    </row>
    <row r="167" s="2" customFormat="1">
      <c r="A167" s="34"/>
      <c r="B167" s="35"/>
      <c r="C167" s="36"/>
      <c r="D167" s="236" t="s">
        <v>142</v>
      </c>
      <c r="E167" s="36"/>
      <c r="F167" s="237" t="s">
        <v>524</v>
      </c>
      <c r="G167" s="36"/>
      <c r="H167" s="36"/>
      <c r="I167" s="191"/>
      <c r="J167" s="36"/>
      <c r="K167" s="36"/>
      <c r="L167" s="40"/>
      <c r="M167" s="238"/>
      <c r="N167" s="239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142</v>
      </c>
      <c r="AU167" s="13" t="s">
        <v>84</v>
      </c>
    </row>
    <row r="168" s="2" customFormat="1" ht="30" customHeight="1">
      <c r="A168" s="34"/>
      <c r="B168" s="35"/>
      <c r="C168" s="222" t="s">
        <v>263</v>
      </c>
      <c r="D168" s="222" t="s">
        <v>136</v>
      </c>
      <c r="E168" s="223" t="s">
        <v>525</v>
      </c>
      <c r="F168" s="224" t="s">
        <v>526</v>
      </c>
      <c r="G168" s="225" t="s">
        <v>172</v>
      </c>
      <c r="H168" s="226">
        <v>1</v>
      </c>
      <c r="I168" s="227"/>
      <c r="J168" s="228">
        <f>ROUND(I168*H168,2)</f>
        <v>0</v>
      </c>
      <c r="K168" s="229"/>
      <c r="L168" s="40"/>
      <c r="M168" s="230" t="s">
        <v>1</v>
      </c>
      <c r="N168" s="231" t="s">
        <v>41</v>
      </c>
      <c r="O168" s="87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34" t="s">
        <v>140</v>
      </c>
      <c r="AT168" s="234" t="s">
        <v>136</v>
      </c>
      <c r="AU168" s="234" t="s">
        <v>84</v>
      </c>
      <c r="AY168" s="13" t="s">
        <v>135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3" t="s">
        <v>84</v>
      </c>
      <c r="BK168" s="235">
        <f>ROUND(I168*H168,2)</f>
        <v>0</v>
      </c>
      <c r="BL168" s="13" t="s">
        <v>140</v>
      </c>
      <c r="BM168" s="234" t="s">
        <v>527</v>
      </c>
    </row>
    <row r="169" s="2" customFormat="1">
      <c r="A169" s="34"/>
      <c r="B169" s="35"/>
      <c r="C169" s="36"/>
      <c r="D169" s="236" t="s">
        <v>142</v>
      </c>
      <c r="E169" s="36"/>
      <c r="F169" s="237" t="s">
        <v>171</v>
      </c>
      <c r="G169" s="36"/>
      <c r="H169" s="36"/>
      <c r="I169" s="191"/>
      <c r="J169" s="36"/>
      <c r="K169" s="36"/>
      <c r="L169" s="40"/>
      <c r="M169" s="238"/>
      <c r="N169" s="239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142</v>
      </c>
      <c r="AU169" s="13" t="s">
        <v>84</v>
      </c>
    </row>
    <row r="170" s="2" customFormat="1" ht="22.2" customHeight="1">
      <c r="A170" s="34"/>
      <c r="B170" s="35"/>
      <c r="C170" s="222" t="s">
        <v>140</v>
      </c>
      <c r="D170" s="222" t="s">
        <v>136</v>
      </c>
      <c r="E170" s="223" t="s">
        <v>528</v>
      </c>
      <c r="F170" s="224" t="s">
        <v>529</v>
      </c>
      <c r="G170" s="225" t="s">
        <v>177</v>
      </c>
      <c r="H170" s="240"/>
      <c r="I170" s="227"/>
      <c r="J170" s="228">
        <f>ROUND(I170*H170,2)</f>
        <v>0</v>
      </c>
      <c r="K170" s="229"/>
      <c r="L170" s="40"/>
      <c r="M170" s="230" t="s">
        <v>1</v>
      </c>
      <c r="N170" s="231" t="s">
        <v>41</v>
      </c>
      <c r="O170" s="87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34" t="s">
        <v>140</v>
      </c>
      <c r="AT170" s="234" t="s">
        <v>136</v>
      </c>
      <c r="AU170" s="234" t="s">
        <v>84</v>
      </c>
      <c r="AY170" s="13" t="s">
        <v>135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3" t="s">
        <v>84</v>
      </c>
      <c r="BK170" s="235">
        <f>ROUND(I170*H170,2)</f>
        <v>0</v>
      </c>
      <c r="BL170" s="13" t="s">
        <v>140</v>
      </c>
      <c r="BM170" s="234" t="s">
        <v>530</v>
      </c>
    </row>
    <row r="171" s="2" customFormat="1">
      <c r="A171" s="34"/>
      <c r="B171" s="35"/>
      <c r="C171" s="36"/>
      <c r="D171" s="236" t="s">
        <v>142</v>
      </c>
      <c r="E171" s="36"/>
      <c r="F171" s="237" t="s">
        <v>531</v>
      </c>
      <c r="G171" s="36"/>
      <c r="H171" s="36"/>
      <c r="I171" s="191"/>
      <c r="J171" s="36"/>
      <c r="K171" s="36"/>
      <c r="L171" s="40"/>
      <c r="M171" s="238"/>
      <c r="N171" s="239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142</v>
      </c>
      <c r="AU171" s="13" t="s">
        <v>84</v>
      </c>
    </row>
    <row r="172" s="11" customFormat="1" ht="25.92" customHeight="1">
      <c r="A172" s="11"/>
      <c r="B172" s="208"/>
      <c r="C172" s="209"/>
      <c r="D172" s="210" t="s">
        <v>75</v>
      </c>
      <c r="E172" s="211" t="s">
        <v>532</v>
      </c>
      <c r="F172" s="211" t="s">
        <v>533</v>
      </c>
      <c r="G172" s="209"/>
      <c r="H172" s="209"/>
      <c r="I172" s="212"/>
      <c r="J172" s="213">
        <f>BK172</f>
        <v>0</v>
      </c>
      <c r="K172" s="209"/>
      <c r="L172" s="214"/>
      <c r="M172" s="215"/>
      <c r="N172" s="216"/>
      <c r="O172" s="216"/>
      <c r="P172" s="217">
        <f>SUM(P173:P190)</f>
        <v>0</v>
      </c>
      <c r="Q172" s="216"/>
      <c r="R172" s="217">
        <f>SUM(R173:R190)</f>
        <v>0.0061799999999999997</v>
      </c>
      <c r="S172" s="216"/>
      <c r="T172" s="218">
        <f>SUM(T173:T190)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19" t="s">
        <v>86</v>
      </c>
      <c r="AT172" s="220" t="s">
        <v>75</v>
      </c>
      <c r="AU172" s="220" t="s">
        <v>76</v>
      </c>
      <c r="AY172" s="219" t="s">
        <v>135</v>
      </c>
      <c r="BK172" s="221">
        <f>SUM(BK173:BK190)</f>
        <v>0</v>
      </c>
    </row>
    <row r="173" s="2" customFormat="1" ht="22.2" customHeight="1">
      <c r="A173" s="34"/>
      <c r="B173" s="35"/>
      <c r="C173" s="222" t="s">
        <v>226</v>
      </c>
      <c r="D173" s="222" t="s">
        <v>136</v>
      </c>
      <c r="E173" s="223" t="s">
        <v>534</v>
      </c>
      <c r="F173" s="224" t="s">
        <v>535</v>
      </c>
      <c r="G173" s="225" t="s">
        <v>161</v>
      </c>
      <c r="H173" s="226">
        <v>6</v>
      </c>
      <c r="I173" s="227"/>
      <c r="J173" s="228">
        <f>ROUND(I173*H173,2)</f>
        <v>0</v>
      </c>
      <c r="K173" s="229"/>
      <c r="L173" s="40"/>
      <c r="M173" s="230" t="s">
        <v>1</v>
      </c>
      <c r="N173" s="231" t="s">
        <v>41</v>
      </c>
      <c r="O173" s="87"/>
      <c r="P173" s="232">
        <f>O173*H173</f>
        <v>0</v>
      </c>
      <c r="Q173" s="232">
        <v>6.0000000000000002E-05</v>
      </c>
      <c r="R173" s="232">
        <f>Q173*H173</f>
        <v>0.00036000000000000002</v>
      </c>
      <c r="S173" s="232">
        <v>0</v>
      </c>
      <c r="T173" s="23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34" t="s">
        <v>140</v>
      </c>
      <c r="AT173" s="234" t="s">
        <v>136</v>
      </c>
      <c r="AU173" s="234" t="s">
        <v>84</v>
      </c>
      <c r="AY173" s="13" t="s">
        <v>135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3" t="s">
        <v>84</v>
      </c>
      <c r="BK173" s="235">
        <f>ROUND(I173*H173,2)</f>
        <v>0</v>
      </c>
      <c r="BL173" s="13" t="s">
        <v>140</v>
      </c>
      <c r="BM173" s="234" t="s">
        <v>536</v>
      </c>
    </row>
    <row r="174" s="2" customFormat="1">
      <c r="A174" s="34"/>
      <c r="B174" s="35"/>
      <c r="C174" s="36"/>
      <c r="D174" s="236" t="s">
        <v>142</v>
      </c>
      <c r="E174" s="36"/>
      <c r="F174" s="237" t="s">
        <v>537</v>
      </c>
      <c r="G174" s="36"/>
      <c r="H174" s="36"/>
      <c r="I174" s="191"/>
      <c r="J174" s="36"/>
      <c r="K174" s="36"/>
      <c r="L174" s="40"/>
      <c r="M174" s="238"/>
      <c r="N174" s="23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142</v>
      </c>
      <c r="AU174" s="13" t="s">
        <v>84</v>
      </c>
    </row>
    <row r="175" s="2" customFormat="1" ht="22.2" customHeight="1">
      <c r="A175" s="34"/>
      <c r="B175" s="35"/>
      <c r="C175" s="222" t="s">
        <v>228</v>
      </c>
      <c r="D175" s="222" t="s">
        <v>136</v>
      </c>
      <c r="E175" s="223" t="s">
        <v>538</v>
      </c>
      <c r="F175" s="224" t="s">
        <v>539</v>
      </c>
      <c r="G175" s="225" t="s">
        <v>161</v>
      </c>
      <c r="H175" s="226">
        <v>1</v>
      </c>
      <c r="I175" s="227"/>
      <c r="J175" s="228">
        <f>ROUND(I175*H175,2)</f>
        <v>0</v>
      </c>
      <c r="K175" s="229"/>
      <c r="L175" s="40"/>
      <c r="M175" s="230" t="s">
        <v>1</v>
      </c>
      <c r="N175" s="231" t="s">
        <v>41</v>
      </c>
      <c r="O175" s="87"/>
      <c r="P175" s="232">
        <f>O175*H175</f>
        <v>0</v>
      </c>
      <c r="Q175" s="232">
        <v>0.00027999999999999998</v>
      </c>
      <c r="R175" s="232">
        <f>Q175*H175</f>
        <v>0.00027999999999999998</v>
      </c>
      <c r="S175" s="232">
        <v>0</v>
      </c>
      <c r="T175" s="23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34" t="s">
        <v>140</v>
      </c>
      <c r="AT175" s="234" t="s">
        <v>136</v>
      </c>
      <c r="AU175" s="234" t="s">
        <v>84</v>
      </c>
      <c r="AY175" s="13" t="s">
        <v>135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3" t="s">
        <v>84</v>
      </c>
      <c r="BK175" s="235">
        <f>ROUND(I175*H175,2)</f>
        <v>0</v>
      </c>
      <c r="BL175" s="13" t="s">
        <v>140</v>
      </c>
      <c r="BM175" s="234" t="s">
        <v>540</v>
      </c>
    </row>
    <row r="176" s="2" customFormat="1">
      <c r="A176" s="34"/>
      <c r="B176" s="35"/>
      <c r="C176" s="36"/>
      <c r="D176" s="236" t="s">
        <v>142</v>
      </c>
      <c r="E176" s="36"/>
      <c r="F176" s="237" t="s">
        <v>541</v>
      </c>
      <c r="G176" s="36"/>
      <c r="H176" s="36"/>
      <c r="I176" s="191"/>
      <c r="J176" s="36"/>
      <c r="K176" s="36"/>
      <c r="L176" s="40"/>
      <c r="M176" s="238"/>
      <c r="N176" s="23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142</v>
      </c>
      <c r="AU176" s="13" t="s">
        <v>84</v>
      </c>
    </row>
    <row r="177" s="2" customFormat="1" ht="22.2" customHeight="1">
      <c r="A177" s="34"/>
      <c r="B177" s="35"/>
      <c r="C177" s="222" t="s">
        <v>235</v>
      </c>
      <c r="D177" s="222" t="s">
        <v>136</v>
      </c>
      <c r="E177" s="223" t="s">
        <v>542</v>
      </c>
      <c r="F177" s="224" t="s">
        <v>543</v>
      </c>
      <c r="G177" s="225" t="s">
        <v>161</v>
      </c>
      <c r="H177" s="226">
        <v>5</v>
      </c>
      <c r="I177" s="227"/>
      <c r="J177" s="228">
        <f>ROUND(I177*H177,2)</f>
        <v>0</v>
      </c>
      <c r="K177" s="229"/>
      <c r="L177" s="40"/>
      <c r="M177" s="230" t="s">
        <v>1</v>
      </c>
      <c r="N177" s="231" t="s">
        <v>41</v>
      </c>
      <c r="O177" s="87"/>
      <c r="P177" s="232">
        <f>O177*H177</f>
        <v>0</v>
      </c>
      <c r="Q177" s="232">
        <v>0.00029</v>
      </c>
      <c r="R177" s="232">
        <f>Q177*H177</f>
        <v>0.0014499999999999999</v>
      </c>
      <c r="S177" s="232">
        <v>0</v>
      </c>
      <c r="T177" s="23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34" t="s">
        <v>140</v>
      </c>
      <c r="AT177" s="234" t="s">
        <v>136</v>
      </c>
      <c r="AU177" s="234" t="s">
        <v>84</v>
      </c>
      <c r="AY177" s="13" t="s">
        <v>135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3" t="s">
        <v>84</v>
      </c>
      <c r="BK177" s="235">
        <f>ROUND(I177*H177,2)</f>
        <v>0</v>
      </c>
      <c r="BL177" s="13" t="s">
        <v>140</v>
      </c>
      <c r="BM177" s="234" t="s">
        <v>544</v>
      </c>
    </row>
    <row r="178" s="2" customFormat="1">
      <c r="A178" s="34"/>
      <c r="B178" s="35"/>
      <c r="C178" s="36"/>
      <c r="D178" s="236" t="s">
        <v>142</v>
      </c>
      <c r="E178" s="36"/>
      <c r="F178" s="237" t="s">
        <v>545</v>
      </c>
      <c r="G178" s="36"/>
      <c r="H178" s="36"/>
      <c r="I178" s="191"/>
      <c r="J178" s="36"/>
      <c r="K178" s="36"/>
      <c r="L178" s="40"/>
      <c r="M178" s="238"/>
      <c r="N178" s="23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142</v>
      </c>
      <c r="AU178" s="13" t="s">
        <v>84</v>
      </c>
    </row>
    <row r="179" s="2" customFormat="1" ht="14.4" customHeight="1">
      <c r="A179" s="34"/>
      <c r="B179" s="35"/>
      <c r="C179" s="222" t="s">
        <v>240</v>
      </c>
      <c r="D179" s="222" t="s">
        <v>136</v>
      </c>
      <c r="E179" s="223" t="s">
        <v>546</v>
      </c>
      <c r="F179" s="224" t="s">
        <v>547</v>
      </c>
      <c r="G179" s="225" t="s">
        <v>548</v>
      </c>
      <c r="H179" s="226">
        <v>1</v>
      </c>
      <c r="I179" s="227"/>
      <c r="J179" s="228">
        <f>ROUND(I179*H179,2)</f>
        <v>0</v>
      </c>
      <c r="K179" s="229"/>
      <c r="L179" s="40"/>
      <c r="M179" s="230" t="s">
        <v>1</v>
      </c>
      <c r="N179" s="231" t="s">
        <v>41</v>
      </c>
      <c r="O179" s="87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34" t="s">
        <v>140</v>
      </c>
      <c r="AT179" s="234" t="s">
        <v>136</v>
      </c>
      <c r="AU179" s="234" t="s">
        <v>84</v>
      </c>
      <c r="AY179" s="13" t="s">
        <v>135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3" t="s">
        <v>84</v>
      </c>
      <c r="BK179" s="235">
        <f>ROUND(I179*H179,2)</f>
        <v>0</v>
      </c>
      <c r="BL179" s="13" t="s">
        <v>140</v>
      </c>
      <c r="BM179" s="234" t="s">
        <v>549</v>
      </c>
    </row>
    <row r="180" s="2" customFormat="1">
      <c r="A180" s="34"/>
      <c r="B180" s="35"/>
      <c r="C180" s="36"/>
      <c r="D180" s="236" t="s">
        <v>142</v>
      </c>
      <c r="E180" s="36"/>
      <c r="F180" s="237" t="s">
        <v>547</v>
      </c>
      <c r="G180" s="36"/>
      <c r="H180" s="36"/>
      <c r="I180" s="191"/>
      <c r="J180" s="36"/>
      <c r="K180" s="36"/>
      <c r="L180" s="40"/>
      <c r="M180" s="238"/>
      <c r="N180" s="23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142</v>
      </c>
      <c r="AU180" s="13" t="s">
        <v>84</v>
      </c>
    </row>
    <row r="181" s="2" customFormat="1" ht="22.2" customHeight="1">
      <c r="A181" s="34"/>
      <c r="B181" s="35"/>
      <c r="C181" s="222" t="s">
        <v>7</v>
      </c>
      <c r="D181" s="222" t="s">
        <v>136</v>
      </c>
      <c r="E181" s="223" t="s">
        <v>550</v>
      </c>
      <c r="F181" s="224" t="s">
        <v>551</v>
      </c>
      <c r="G181" s="225" t="s">
        <v>161</v>
      </c>
      <c r="H181" s="226">
        <v>11</v>
      </c>
      <c r="I181" s="227"/>
      <c r="J181" s="228">
        <f>ROUND(I181*H181,2)</f>
        <v>0</v>
      </c>
      <c r="K181" s="229"/>
      <c r="L181" s="40"/>
      <c r="M181" s="230" t="s">
        <v>1</v>
      </c>
      <c r="N181" s="231" t="s">
        <v>41</v>
      </c>
      <c r="O181" s="87"/>
      <c r="P181" s="232">
        <f>O181*H181</f>
        <v>0</v>
      </c>
      <c r="Q181" s="232">
        <v>0.00024000000000000001</v>
      </c>
      <c r="R181" s="232">
        <f>Q181*H181</f>
        <v>0.00264</v>
      </c>
      <c r="S181" s="232">
        <v>0</v>
      </c>
      <c r="T181" s="23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34" t="s">
        <v>140</v>
      </c>
      <c r="AT181" s="234" t="s">
        <v>136</v>
      </c>
      <c r="AU181" s="234" t="s">
        <v>84</v>
      </c>
      <c r="AY181" s="13" t="s">
        <v>135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3" t="s">
        <v>84</v>
      </c>
      <c r="BK181" s="235">
        <f>ROUND(I181*H181,2)</f>
        <v>0</v>
      </c>
      <c r="BL181" s="13" t="s">
        <v>140</v>
      </c>
      <c r="BM181" s="234" t="s">
        <v>552</v>
      </c>
    </row>
    <row r="182" s="2" customFormat="1">
      <c r="A182" s="34"/>
      <c r="B182" s="35"/>
      <c r="C182" s="36"/>
      <c r="D182" s="236" t="s">
        <v>142</v>
      </c>
      <c r="E182" s="36"/>
      <c r="F182" s="237" t="s">
        <v>553</v>
      </c>
      <c r="G182" s="36"/>
      <c r="H182" s="36"/>
      <c r="I182" s="191"/>
      <c r="J182" s="36"/>
      <c r="K182" s="36"/>
      <c r="L182" s="40"/>
      <c r="M182" s="238"/>
      <c r="N182" s="23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142</v>
      </c>
      <c r="AU182" s="13" t="s">
        <v>84</v>
      </c>
    </row>
    <row r="183" s="2" customFormat="1" ht="19.8" customHeight="1">
      <c r="A183" s="34"/>
      <c r="B183" s="35"/>
      <c r="C183" s="222" t="s">
        <v>249</v>
      </c>
      <c r="D183" s="222" t="s">
        <v>136</v>
      </c>
      <c r="E183" s="223" t="s">
        <v>554</v>
      </c>
      <c r="F183" s="224" t="s">
        <v>555</v>
      </c>
      <c r="G183" s="225" t="s">
        <v>161</v>
      </c>
      <c r="H183" s="226">
        <v>2</v>
      </c>
      <c r="I183" s="227"/>
      <c r="J183" s="228">
        <f>ROUND(I183*H183,2)</f>
        <v>0</v>
      </c>
      <c r="K183" s="229"/>
      <c r="L183" s="40"/>
      <c r="M183" s="230" t="s">
        <v>1</v>
      </c>
      <c r="N183" s="231" t="s">
        <v>41</v>
      </c>
      <c r="O183" s="87"/>
      <c r="P183" s="232">
        <f>O183*H183</f>
        <v>0</v>
      </c>
      <c r="Q183" s="232">
        <v>0.00022000000000000001</v>
      </c>
      <c r="R183" s="232">
        <f>Q183*H183</f>
        <v>0.00044000000000000002</v>
      </c>
      <c r="S183" s="232">
        <v>0</v>
      </c>
      <c r="T183" s="23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34" t="s">
        <v>140</v>
      </c>
      <c r="AT183" s="234" t="s">
        <v>136</v>
      </c>
      <c r="AU183" s="234" t="s">
        <v>84</v>
      </c>
      <c r="AY183" s="13" t="s">
        <v>135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3" t="s">
        <v>84</v>
      </c>
      <c r="BK183" s="235">
        <f>ROUND(I183*H183,2)</f>
        <v>0</v>
      </c>
      <c r="BL183" s="13" t="s">
        <v>140</v>
      </c>
      <c r="BM183" s="234" t="s">
        <v>556</v>
      </c>
    </row>
    <row r="184" s="2" customFormat="1">
      <c r="A184" s="34"/>
      <c r="B184" s="35"/>
      <c r="C184" s="36"/>
      <c r="D184" s="236" t="s">
        <v>142</v>
      </c>
      <c r="E184" s="36"/>
      <c r="F184" s="237" t="s">
        <v>557</v>
      </c>
      <c r="G184" s="36"/>
      <c r="H184" s="36"/>
      <c r="I184" s="191"/>
      <c r="J184" s="36"/>
      <c r="K184" s="36"/>
      <c r="L184" s="40"/>
      <c r="M184" s="238"/>
      <c r="N184" s="23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142</v>
      </c>
      <c r="AU184" s="13" t="s">
        <v>84</v>
      </c>
    </row>
    <row r="185" s="2" customFormat="1" ht="14.4" customHeight="1">
      <c r="A185" s="34"/>
      <c r="B185" s="35"/>
      <c r="C185" s="222" t="s">
        <v>253</v>
      </c>
      <c r="D185" s="222" t="s">
        <v>136</v>
      </c>
      <c r="E185" s="223" t="s">
        <v>558</v>
      </c>
      <c r="F185" s="224" t="s">
        <v>559</v>
      </c>
      <c r="G185" s="225" t="s">
        <v>161</v>
      </c>
      <c r="H185" s="226">
        <v>1</v>
      </c>
      <c r="I185" s="227"/>
      <c r="J185" s="228">
        <f>ROUND(I185*H185,2)</f>
        <v>0</v>
      </c>
      <c r="K185" s="229"/>
      <c r="L185" s="40"/>
      <c r="M185" s="230" t="s">
        <v>1</v>
      </c>
      <c r="N185" s="231" t="s">
        <v>41</v>
      </c>
      <c r="O185" s="87"/>
      <c r="P185" s="232">
        <f>O185*H185</f>
        <v>0</v>
      </c>
      <c r="Q185" s="232">
        <v>0.00033</v>
      </c>
      <c r="R185" s="232">
        <f>Q185*H185</f>
        <v>0.00033</v>
      </c>
      <c r="S185" s="232">
        <v>0</v>
      </c>
      <c r="T185" s="23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34" t="s">
        <v>140</v>
      </c>
      <c r="AT185" s="234" t="s">
        <v>136</v>
      </c>
      <c r="AU185" s="234" t="s">
        <v>84</v>
      </c>
      <c r="AY185" s="13" t="s">
        <v>135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3" t="s">
        <v>84</v>
      </c>
      <c r="BK185" s="235">
        <f>ROUND(I185*H185,2)</f>
        <v>0</v>
      </c>
      <c r="BL185" s="13" t="s">
        <v>140</v>
      </c>
      <c r="BM185" s="234" t="s">
        <v>560</v>
      </c>
    </row>
    <row r="186" s="2" customFormat="1">
      <c r="A186" s="34"/>
      <c r="B186" s="35"/>
      <c r="C186" s="36"/>
      <c r="D186" s="236" t="s">
        <v>142</v>
      </c>
      <c r="E186" s="36"/>
      <c r="F186" s="237" t="s">
        <v>561</v>
      </c>
      <c r="G186" s="36"/>
      <c r="H186" s="36"/>
      <c r="I186" s="191"/>
      <c r="J186" s="36"/>
      <c r="K186" s="36"/>
      <c r="L186" s="40"/>
      <c r="M186" s="238"/>
      <c r="N186" s="23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142</v>
      </c>
      <c r="AU186" s="13" t="s">
        <v>84</v>
      </c>
    </row>
    <row r="187" s="2" customFormat="1" ht="19.8" customHeight="1">
      <c r="A187" s="34"/>
      <c r="B187" s="35"/>
      <c r="C187" s="222" t="s">
        <v>258</v>
      </c>
      <c r="D187" s="222" t="s">
        <v>136</v>
      </c>
      <c r="E187" s="223" t="s">
        <v>562</v>
      </c>
      <c r="F187" s="224" t="s">
        <v>563</v>
      </c>
      <c r="G187" s="225" t="s">
        <v>161</v>
      </c>
      <c r="H187" s="226">
        <v>2</v>
      </c>
      <c r="I187" s="227"/>
      <c r="J187" s="228">
        <f>ROUND(I187*H187,2)</f>
        <v>0</v>
      </c>
      <c r="K187" s="229"/>
      <c r="L187" s="40"/>
      <c r="M187" s="230" t="s">
        <v>1</v>
      </c>
      <c r="N187" s="231" t="s">
        <v>41</v>
      </c>
      <c r="O187" s="87"/>
      <c r="P187" s="232">
        <f>O187*H187</f>
        <v>0</v>
      </c>
      <c r="Q187" s="232">
        <v>0.00034000000000000002</v>
      </c>
      <c r="R187" s="232">
        <f>Q187*H187</f>
        <v>0.00068000000000000005</v>
      </c>
      <c r="S187" s="232">
        <v>0</v>
      </c>
      <c r="T187" s="23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34" t="s">
        <v>140</v>
      </c>
      <c r="AT187" s="234" t="s">
        <v>136</v>
      </c>
      <c r="AU187" s="234" t="s">
        <v>84</v>
      </c>
      <c r="AY187" s="13" t="s">
        <v>135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3" t="s">
        <v>84</v>
      </c>
      <c r="BK187" s="235">
        <f>ROUND(I187*H187,2)</f>
        <v>0</v>
      </c>
      <c r="BL187" s="13" t="s">
        <v>140</v>
      </c>
      <c r="BM187" s="234" t="s">
        <v>564</v>
      </c>
    </row>
    <row r="188" s="2" customFormat="1">
      <c r="A188" s="34"/>
      <c r="B188" s="35"/>
      <c r="C188" s="36"/>
      <c r="D188" s="236" t="s">
        <v>142</v>
      </c>
      <c r="E188" s="36"/>
      <c r="F188" s="237" t="s">
        <v>565</v>
      </c>
      <c r="G188" s="36"/>
      <c r="H188" s="36"/>
      <c r="I188" s="191"/>
      <c r="J188" s="36"/>
      <c r="K188" s="36"/>
      <c r="L188" s="40"/>
      <c r="M188" s="238"/>
      <c r="N188" s="239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142</v>
      </c>
      <c r="AU188" s="13" t="s">
        <v>84</v>
      </c>
    </row>
    <row r="189" s="2" customFormat="1" ht="22.2" customHeight="1">
      <c r="A189" s="34"/>
      <c r="B189" s="35"/>
      <c r="C189" s="222" t="s">
        <v>268</v>
      </c>
      <c r="D189" s="222" t="s">
        <v>136</v>
      </c>
      <c r="E189" s="223" t="s">
        <v>566</v>
      </c>
      <c r="F189" s="224" t="s">
        <v>567</v>
      </c>
      <c r="G189" s="225" t="s">
        <v>177</v>
      </c>
      <c r="H189" s="240"/>
      <c r="I189" s="227"/>
      <c r="J189" s="228">
        <f>ROUND(I189*H189,2)</f>
        <v>0</v>
      </c>
      <c r="K189" s="229"/>
      <c r="L189" s="40"/>
      <c r="M189" s="230" t="s">
        <v>1</v>
      </c>
      <c r="N189" s="231" t="s">
        <v>41</v>
      </c>
      <c r="O189" s="87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34" t="s">
        <v>140</v>
      </c>
      <c r="AT189" s="234" t="s">
        <v>136</v>
      </c>
      <c r="AU189" s="234" t="s">
        <v>84</v>
      </c>
      <c r="AY189" s="13" t="s">
        <v>135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3" t="s">
        <v>84</v>
      </c>
      <c r="BK189" s="235">
        <f>ROUND(I189*H189,2)</f>
        <v>0</v>
      </c>
      <c r="BL189" s="13" t="s">
        <v>140</v>
      </c>
      <c r="BM189" s="234" t="s">
        <v>568</v>
      </c>
    </row>
    <row r="190" s="2" customFormat="1">
      <c r="A190" s="34"/>
      <c r="B190" s="35"/>
      <c r="C190" s="36"/>
      <c r="D190" s="236" t="s">
        <v>142</v>
      </c>
      <c r="E190" s="36"/>
      <c r="F190" s="237" t="s">
        <v>569</v>
      </c>
      <c r="G190" s="36"/>
      <c r="H190" s="36"/>
      <c r="I190" s="191"/>
      <c r="J190" s="36"/>
      <c r="K190" s="36"/>
      <c r="L190" s="40"/>
      <c r="M190" s="238"/>
      <c r="N190" s="23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142</v>
      </c>
      <c r="AU190" s="13" t="s">
        <v>84</v>
      </c>
    </row>
    <row r="191" s="11" customFormat="1" ht="25.92" customHeight="1">
      <c r="A191" s="11"/>
      <c r="B191" s="208"/>
      <c r="C191" s="209"/>
      <c r="D191" s="210" t="s">
        <v>75</v>
      </c>
      <c r="E191" s="211" t="s">
        <v>570</v>
      </c>
      <c r="F191" s="211" t="s">
        <v>571</v>
      </c>
      <c r="G191" s="209"/>
      <c r="H191" s="209"/>
      <c r="I191" s="212"/>
      <c r="J191" s="213">
        <f>BK191</f>
        <v>0</v>
      </c>
      <c r="K191" s="209"/>
      <c r="L191" s="214"/>
      <c r="M191" s="215"/>
      <c r="N191" s="216"/>
      <c r="O191" s="216"/>
      <c r="P191" s="217">
        <f>SUM(P192:P205)</f>
        <v>0</v>
      </c>
      <c r="Q191" s="216"/>
      <c r="R191" s="217">
        <f>SUM(R192:R205)</f>
        <v>0.18607000000000001</v>
      </c>
      <c r="S191" s="216"/>
      <c r="T191" s="218">
        <f>SUM(T192:T205)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19" t="s">
        <v>86</v>
      </c>
      <c r="AT191" s="220" t="s">
        <v>75</v>
      </c>
      <c r="AU191" s="220" t="s">
        <v>76</v>
      </c>
      <c r="AY191" s="219" t="s">
        <v>135</v>
      </c>
      <c r="BK191" s="221">
        <f>SUM(BK192:BK205)</f>
        <v>0</v>
      </c>
    </row>
    <row r="192" s="2" customFormat="1" ht="34.8" customHeight="1">
      <c r="A192" s="34"/>
      <c r="B192" s="35"/>
      <c r="C192" s="222" t="s">
        <v>273</v>
      </c>
      <c r="D192" s="222" t="s">
        <v>136</v>
      </c>
      <c r="E192" s="223" t="s">
        <v>572</v>
      </c>
      <c r="F192" s="224" t="s">
        <v>573</v>
      </c>
      <c r="G192" s="225" t="s">
        <v>161</v>
      </c>
      <c r="H192" s="226">
        <v>2</v>
      </c>
      <c r="I192" s="227"/>
      <c r="J192" s="228">
        <f>ROUND(I192*H192,2)</f>
        <v>0</v>
      </c>
      <c r="K192" s="229"/>
      <c r="L192" s="40"/>
      <c r="M192" s="230" t="s">
        <v>1</v>
      </c>
      <c r="N192" s="231" t="s">
        <v>41</v>
      </c>
      <c r="O192" s="87"/>
      <c r="P192" s="232">
        <f>O192*H192</f>
        <v>0</v>
      </c>
      <c r="Q192" s="232">
        <v>0.036639999999999999</v>
      </c>
      <c r="R192" s="232">
        <f>Q192*H192</f>
        <v>0.073279999999999998</v>
      </c>
      <c r="S192" s="232">
        <v>0</v>
      </c>
      <c r="T192" s="23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34" t="s">
        <v>140</v>
      </c>
      <c r="AT192" s="234" t="s">
        <v>136</v>
      </c>
      <c r="AU192" s="234" t="s">
        <v>84</v>
      </c>
      <c r="AY192" s="13" t="s">
        <v>135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3" t="s">
        <v>84</v>
      </c>
      <c r="BK192" s="235">
        <f>ROUND(I192*H192,2)</f>
        <v>0</v>
      </c>
      <c r="BL192" s="13" t="s">
        <v>140</v>
      </c>
      <c r="BM192" s="234" t="s">
        <v>574</v>
      </c>
    </row>
    <row r="193" s="2" customFormat="1">
      <c r="A193" s="34"/>
      <c r="B193" s="35"/>
      <c r="C193" s="36"/>
      <c r="D193" s="236" t="s">
        <v>142</v>
      </c>
      <c r="E193" s="36"/>
      <c r="F193" s="237" t="s">
        <v>575</v>
      </c>
      <c r="G193" s="36"/>
      <c r="H193" s="36"/>
      <c r="I193" s="191"/>
      <c r="J193" s="36"/>
      <c r="K193" s="36"/>
      <c r="L193" s="40"/>
      <c r="M193" s="238"/>
      <c r="N193" s="239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142</v>
      </c>
      <c r="AU193" s="13" t="s">
        <v>84</v>
      </c>
    </row>
    <row r="194" s="2" customFormat="1" ht="30" customHeight="1">
      <c r="A194" s="34"/>
      <c r="B194" s="35"/>
      <c r="C194" s="222" t="s">
        <v>278</v>
      </c>
      <c r="D194" s="222" t="s">
        <v>136</v>
      </c>
      <c r="E194" s="223" t="s">
        <v>576</v>
      </c>
      <c r="F194" s="224" t="s">
        <v>577</v>
      </c>
      <c r="G194" s="225" t="s">
        <v>161</v>
      </c>
      <c r="H194" s="226">
        <v>1</v>
      </c>
      <c r="I194" s="227"/>
      <c r="J194" s="228">
        <f>ROUND(I194*H194,2)</f>
        <v>0</v>
      </c>
      <c r="K194" s="229"/>
      <c r="L194" s="40"/>
      <c r="M194" s="230" t="s">
        <v>1</v>
      </c>
      <c r="N194" s="231" t="s">
        <v>41</v>
      </c>
      <c r="O194" s="87"/>
      <c r="P194" s="232">
        <f>O194*H194</f>
        <v>0</v>
      </c>
      <c r="Q194" s="232">
        <v>0.031539999999999999</v>
      </c>
      <c r="R194" s="232">
        <f>Q194*H194</f>
        <v>0.031539999999999999</v>
      </c>
      <c r="S194" s="232">
        <v>0</v>
      </c>
      <c r="T194" s="23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34" t="s">
        <v>140</v>
      </c>
      <c r="AT194" s="234" t="s">
        <v>136</v>
      </c>
      <c r="AU194" s="234" t="s">
        <v>84</v>
      </c>
      <c r="AY194" s="13" t="s">
        <v>135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3" t="s">
        <v>84</v>
      </c>
      <c r="BK194" s="235">
        <f>ROUND(I194*H194,2)</f>
        <v>0</v>
      </c>
      <c r="BL194" s="13" t="s">
        <v>140</v>
      </c>
      <c r="BM194" s="234" t="s">
        <v>578</v>
      </c>
    </row>
    <row r="195" s="2" customFormat="1">
      <c r="A195" s="34"/>
      <c r="B195" s="35"/>
      <c r="C195" s="36"/>
      <c r="D195" s="236" t="s">
        <v>142</v>
      </c>
      <c r="E195" s="36"/>
      <c r="F195" s="237" t="s">
        <v>579</v>
      </c>
      <c r="G195" s="36"/>
      <c r="H195" s="36"/>
      <c r="I195" s="191"/>
      <c r="J195" s="36"/>
      <c r="K195" s="36"/>
      <c r="L195" s="40"/>
      <c r="M195" s="238"/>
      <c r="N195" s="239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142</v>
      </c>
      <c r="AU195" s="13" t="s">
        <v>84</v>
      </c>
    </row>
    <row r="196" s="2" customFormat="1" ht="30" customHeight="1">
      <c r="A196" s="34"/>
      <c r="B196" s="35"/>
      <c r="C196" s="222" t="s">
        <v>283</v>
      </c>
      <c r="D196" s="222" t="s">
        <v>136</v>
      </c>
      <c r="E196" s="223" t="s">
        <v>580</v>
      </c>
      <c r="F196" s="224" t="s">
        <v>581</v>
      </c>
      <c r="G196" s="225" t="s">
        <v>161</v>
      </c>
      <c r="H196" s="226">
        <v>1</v>
      </c>
      <c r="I196" s="227"/>
      <c r="J196" s="228">
        <f>ROUND(I196*H196,2)</f>
        <v>0</v>
      </c>
      <c r="K196" s="229"/>
      <c r="L196" s="40"/>
      <c r="M196" s="230" t="s">
        <v>1</v>
      </c>
      <c r="N196" s="231" t="s">
        <v>41</v>
      </c>
      <c r="O196" s="87"/>
      <c r="P196" s="232">
        <f>O196*H196</f>
        <v>0</v>
      </c>
      <c r="Q196" s="232">
        <v>0.041320000000000003</v>
      </c>
      <c r="R196" s="232">
        <f>Q196*H196</f>
        <v>0.041320000000000003</v>
      </c>
      <c r="S196" s="232">
        <v>0</v>
      </c>
      <c r="T196" s="23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34" t="s">
        <v>140</v>
      </c>
      <c r="AT196" s="234" t="s">
        <v>136</v>
      </c>
      <c r="AU196" s="234" t="s">
        <v>84</v>
      </c>
      <c r="AY196" s="13" t="s">
        <v>135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3" t="s">
        <v>84</v>
      </c>
      <c r="BK196" s="235">
        <f>ROUND(I196*H196,2)</f>
        <v>0</v>
      </c>
      <c r="BL196" s="13" t="s">
        <v>140</v>
      </c>
      <c r="BM196" s="234" t="s">
        <v>582</v>
      </c>
    </row>
    <row r="197" s="2" customFormat="1">
      <c r="A197" s="34"/>
      <c r="B197" s="35"/>
      <c r="C197" s="36"/>
      <c r="D197" s="236" t="s">
        <v>142</v>
      </c>
      <c r="E197" s="36"/>
      <c r="F197" s="237" t="s">
        <v>583</v>
      </c>
      <c r="G197" s="36"/>
      <c r="H197" s="36"/>
      <c r="I197" s="191"/>
      <c r="J197" s="36"/>
      <c r="K197" s="36"/>
      <c r="L197" s="40"/>
      <c r="M197" s="238"/>
      <c r="N197" s="239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142</v>
      </c>
      <c r="AU197" s="13" t="s">
        <v>84</v>
      </c>
    </row>
    <row r="198" s="2" customFormat="1" ht="30" customHeight="1">
      <c r="A198" s="34"/>
      <c r="B198" s="35"/>
      <c r="C198" s="222" t="s">
        <v>288</v>
      </c>
      <c r="D198" s="222" t="s">
        <v>136</v>
      </c>
      <c r="E198" s="223" t="s">
        <v>584</v>
      </c>
      <c r="F198" s="224" t="s">
        <v>585</v>
      </c>
      <c r="G198" s="225" t="s">
        <v>161</v>
      </c>
      <c r="H198" s="226">
        <v>1</v>
      </c>
      <c r="I198" s="227"/>
      <c r="J198" s="228">
        <f>ROUND(I198*H198,2)</f>
        <v>0</v>
      </c>
      <c r="K198" s="229"/>
      <c r="L198" s="40"/>
      <c r="M198" s="230" t="s">
        <v>1</v>
      </c>
      <c r="N198" s="231" t="s">
        <v>41</v>
      </c>
      <c r="O198" s="87"/>
      <c r="P198" s="232">
        <f>O198*H198</f>
        <v>0</v>
      </c>
      <c r="Q198" s="232">
        <v>0.03993</v>
      </c>
      <c r="R198" s="232">
        <f>Q198*H198</f>
        <v>0.03993</v>
      </c>
      <c r="S198" s="232">
        <v>0</v>
      </c>
      <c r="T198" s="23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34" t="s">
        <v>140</v>
      </c>
      <c r="AT198" s="234" t="s">
        <v>136</v>
      </c>
      <c r="AU198" s="234" t="s">
        <v>84</v>
      </c>
      <c r="AY198" s="13" t="s">
        <v>135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3" t="s">
        <v>84</v>
      </c>
      <c r="BK198" s="235">
        <f>ROUND(I198*H198,2)</f>
        <v>0</v>
      </c>
      <c r="BL198" s="13" t="s">
        <v>140</v>
      </c>
      <c r="BM198" s="234" t="s">
        <v>586</v>
      </c>
    </row>
    <row r="199" s="2" customFormat="1">
      <c r="A199" s="34"/>
      <c r="B199" s="35"/>
      <c r="C199" s="36"/>
      <c r="D199" s="236" t="s">
        <v>142</v>
      </c>
      <c r="E199" s="36"/>
      <c r="F199" s="237" t="s">
        <v>587</v>
      </c>
      <c r="G199" s="36"/>
      <c r="H199" s="36"/>
      <c r="I199" s="191"/>
      <c r="J199" s="36"/>
      <c r="K199" s="36"/>
      <c r="L199" s="40"/>
      <c r="M199" s="238"/>
      <c r="N199" s="239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142</v>
      </c>
      <c r="AU199" s="13" t="s">
        <v>84</v>
      </c>
    </row>
    <row r="200" s="2" customFormat="1" ht="19.8" customHeight="1">
      <c r="A200" s="34"/>
      <c r="B200" s="35"/>
      <c r="C200" s="245" t="s">
        <v>292</v>
      </c>
      <c r="D200" s="245" t="s">
        <v>465</v>
      </c>
      <c r="E200" s="246" t="s">
        <v>588</v>
      </c>
      <c r="F200" s="247" t="s">
        <v>589</v>
      </c>
      <c r="G200" s="248" t="s">
        <v>161</v>
      </c>
      <c r="H200" s="249">
        <v>1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41</v>
      </c>
      <c r="O200" s="87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34" t="s">
        <v>299</v>
      </c>
      <c r="AT200" s="234" t="s">
        <v>465</v>
      </c>
      <c r="AU200" s="234" t="s">
        <v>84</v>
      </c>
      <c r="AY200" s="13" t="s">
        <v>135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3" t="s">
        <v>84</v>
      </c>
      <c r="BK200" s="235">
        <f>ROUND(I200*H200,2)</f>
        <v>0</v>
      </c>
      <c r="BL200" s="13" t="s">
        <v>140</v>
      </c>
      <c r="BM200" s="234" t="s">
        <v>590</v>
      </c>
    </row>
    <row r="201" s="2" customFormat="1">
      <c r="A201" s="34"/>
      <c r="B201" s="35"/>
      <c r="C201" s="36"/>
      <c r="D201" s="236" t="s">
        <v>142</v>
      </c>
      <c r="E201" s="36"/>
      <c r="F201" s="237" t="s">
        <v>589</v>
      </c>
      <c r="G201" s="36"/>
      <c r="H201" s="36"/>
      <c r="I201" s="191"/>
      <c r="J201" s="36"/>
      <c r="K201" s="36"/>
      <c r="L201" s="40"/>
      <c r="M201" s="238"/>
      <c r="N201" s="239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142</v>
      </c>
      <c r="AU201" s="13" t="s">
        <v>84</v>
      </c>
    </row>
    <row r="202" s="2" customFormat="1" ht="14.4" customHeight="1">
      <c r="A202" s="34"/>
      <c r="B202" s="35"/>
      <c r="C202" s="222" t="s">
        <v>299</v>
      </c>
      <c r="D202" s="222" t="s">
        <v>136</v>
      </c>
      <c r="E202" s="223" t="s">
        <v>591</v>
      </c>
      <c r="F202" s="224" t="s">
        <v>592</v>
      </c>
      <c r="G202" s="225" t="s">
        <v>161</v>
      </c>
      <c r="H202" s="226">
        <v>1</v>
      </c>
      <c r="I202" s="227"/>
      <c r="J202" s="228">
        <f>ROUND(I202*H202,2)</f>
        <v>0</v>
      </c>
      <c r="K202" s="229"/>
      <c r="L202" s="40"/>
      <c r="M202" s="230" t="s">
        <v>1</v>
      </c>
      <c r="N202" s="231" t="s">
        <v>41</v>
      </c>
      <c r="O202" s="87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34" t="s">
        <v>140</v>
      </c>
      <c r="AT202" s="234" t="s">
        <v>136</v>
      </c>
      <c r="AU202" s="234" t="s">
        <v>84</v>
      </c>
      <c r="AY202" s="13" t="s">
        <v>135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3" t="s">
        <v>84</v>
      </c>
      <c r="BK202" s="235">
        <f>ROUND(I202*H202,2)</f>
        <v>0</v>
      </c>
      <c r="BL202" s="13" t="s">
        <v>140</v>
      </c>
      <c r="BM202" s="234" t="s">
        <v>593</v>
      </c>
    </row>
    <row r="203" s="2" customFormat="1">
      <c r="A203" s="34"/>
      <c r="B203" s="35"/>
      <c r="C203" s="36"/>
      <c r="D203" s="236" t="s">
        <v>142</v>
      </c>
      <c r="E203" s="36"/>
      <c r="F203" s="237" t="s">
        <v>592</v>
      </c>
      <c r="G203" s="36"/>
      <c r="H203" s="36"/>
      <c r="I203" s="191"/>
      <c r="J203" s="36"/>
      <c r="K203" s="36"/>
      <c r="L203" s="40"/>
      <c r="M203" s="238"/>
      <c r="N203" s="239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142</v>
      </c>
      <c r="AU203" s="13" t="s">
        <v>84</v>
      </c>
    </row>
    <row r="204" s="2" customFormat="1" ht="22.2" customHeight="1">
      <c r="A204" s="34"/>
      <c r="B204" s="35"/>
      <c r="C204" s="222" t="s">
        <v>304</v>
      </c>
      <c r="D204" s="222" t="s">
        <v>136</v>
      </c>
      <c r="E204" s="223" t="s">
        <v>594</v>
      </c>
      <c r="F204" s="224" t="s">
        <v>595</v>
      </c>
      <c r="G204" s="225" t="s">
        <v>177</v>
      </c>
      <c r="H204" s="240"/>
      <c r="I204" s="227"/>
      <c r="J204" s="228">
        <f>ROUND(I204*H204,2)</f>
        <v>0</v>
      </c>
      <c r="K204" s="229"/>
      <c r="L204" s="40"/>
      <c r="M204" s="230" t="s">
        <v>1</v>
      </c>
      <c r="N204" s="231" t="s">
        <v>41</v>
      </c>
      <c r="O204" s="87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34" t="s">
        <v>140</v>
      </c>
      <c r="AT204" s="234" t="s">
        <v>136</v>
      </c>
      <c r="AU204" s="234" t="s">
        <v>84</v>
      </c>
      <c r="AY204" s="13" t="s">
        <v>135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3" t="s">
        <v>84</v>
      </c>
      <c r="BK204" s="235">
        <f>ROUND(I204*H204,2)</f>
        <v>0</v>
      </c>
      <c r="BL204" s="13" t="s">
        <v>140</v>
      </c>
      <c r="BM204" s="234" t="s">
        <v>596</v>
      </c>
    </row>
    <row r="205" s="2" customFormat="1">
      <c r="A205" s="34"/>
      <c r="B205" s="35"/>
      <c r="C205" s="36"/>
      <c r="D205" s="236" t="s">
        <v>142</v>
      </c>
      <c r="E205" s="36"/>
      <c r="F205" s="237" t="s">
        <v>597</v>
      </c>
      <c r="G205" s="36"/>
      <c r="H205" s="36"/>
      <c r="I205" s="191"/>
      <c r="J205" s="36"/>
      <c r="K205" s="36"/>
      <c r="L205" s="40"/>
      <c r="M205" s="238"/>
      <c r="N205" s="239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142</v>
      </c>
      <c r="AU205" s="13" t="s">
        <v>84</v>
      </c>
    </row>
    <row r="206" s="11" customFormat="1" ht="25.92" customHeight="1">
      <c r="A206" s="11"/>
      <c r="B206" s="208"/>
      <c r="C206" s="209"/>
      <c r="D206" s="210" t="s">
        <v>75</v>
      </c>
      <c r="E206" s="211" t="s">
        <v>598</v>
      </c>
      <c r="F206" s="211" t="s">
        <v>599</v>
      </c>
      <c r="G206" s="209"/>
      <c r="H206" s="209"/>
      <c r="I206" s="212"/>
      <c r="J206" s="213">
        <f>BK206</f>
        <v>0</v>
      </c>
      <c r="K206" s="209"/>
      <c r="L206" s="214"/>
      <c r="M206" s="215"/>
      <c r="N206" s="216"/>
      <c r="O206" s="216"/>
      <c r="P206" s="217">
        <f>SUM(P207:P213)</f>
        <v>0</v>
      </c>
      <c r="Q206" s="216"/>
      <c r="R206" s="217">
        <f>SUM(R207:R213)</f>
        <v>0.00017000000000000001</v>
      </c>
      <c r="S206" s="216"/>
      <c r="T206" s="218">
        <f>SUM(T207:T213)</f>
        <v>0.22625000000000001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19" t="s">
        <v>86</v>
      </c>
      <c r="AT206" s="220" t="s">
        <v>75</v>
      </c>
      <c r="AU206" s="220" t="s">
        <v>76</v>
      </c>
      <c r="AY206" s="219" t="s">
        <v>135</v>
      </c>
      <c r="BK206" s="221">
        <f>SUM(BK207:BK213)</f>
        <v>0</v>
      </c>
    </row>
    <row r="207" s="2" customFormat="1" ht="22.2" customHeight="1">
      <c r="A207" s="34"/>
      <c r="B207" s="35"/>
      <c r="C207" s="222" t="s">
        <v>356</v>
      </c>
      <c r="D207" s="222" t="s">
        <v>136</v>
      </c>
      <c r="E207" s="223" t="s">
        <v>600</v>
      </c>
      <c r="F207" s="224" t="s">
        <v>601</v>
      </c>
      <c r="G207" s="225" t="s">
        <v>161</v>
      </c>
      <c r="H207" s="226">
        <v>1</v>
      </c>
      <c r="I207" s="227"/>
      <c r="J207" s="228">
        <f>ROUND(I207*H207,2)</f>
        <v>0</v>
      </c>
      <c r="K207" s="229"/>
      <c r="L207" s="40"/>
      <c r="M207" s="230" t="s">
        <v>1</v>
      </c>
      <c r="N207" s="231" t="s">
        <v>41</v>
      </c>
      <c r="O207" s="87"/>
      <c r="P207" s="232">
        <f>O207*H207</f>
        <v>0</v>
      </c>
      <c r="Q207" s="232">
        <v>0.00017000000000000001</v>
      </c>
      <c r="R207" s="232">
        <f>Q207*H207</f>
        <v>0.00017000000000000001</v>
      </c>
      <c r="S207" s="232">
        <v>0.22625000000000001</v>
      </c>
      <c r="T207" s="233">
        <f>S207*H207</f>
        <v>0.22625000000000001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34" t="s">
        <v>140</v>
      </c>
      <c r="AT207" s="234" t="s">
        <v>136</v>
      </c>
      <c r="AU207" s="234" t="s">
        <v>84</v>
      </c>
      <c r="AY207" s="13" t="s">
        <v>135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3" t="s">
        <v>84</v>
      </c>
      <c r="BK207" s="235">
        <f>ROUND(I207*H207,2)</f>
        <v>0</v>
      </c>
      <c r="BL207" s="13" t="s">
        <v>140</v>
      </c>
      <c r="BM207" s="234" t="s">
        <v>602</v>
      </c>
    </row>
    <row r="208" s="2" customFormat="1">
      <c r="A208" s="34"/>
      <c r="B208" s="35"/>
      <c r="C208" s="36"/>
      <c r="D208" s="236" t="s">
        <v>142</v>
      </c>
      <c r="E208" s="36"/>
      <c r="F208" s="237" t="s">
        <v>603</v>
      </c>
      <c r="G208" s="36"/>
      <c r="H208" s="36"/>
      <c r="I208" s="191"/>
      <c r="J208" s="36"/>
      <c r="K208" s="36"/>
      <c r="L208" s="40"/>
      <c r="M208" s="238"/>
      <c r="N208" s="23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142</v>
      </c>
      <c r="AU208" s="13" t="s">
        <v>84</v>
      </c>
    </row>
    <row r="209" s="2" customFormat="1" ht="14.4" customHeight="1">
      <c r="A209" s="34"/>
      <c r="B209" s="35"/>
      <c r="C209" s="222" t="s">
        <v>361</v>
      </c>
      <c r="D209" s="222" t="s">
        <v>136</v>
      </c>
      <c r="E209" s="223" t="s">
        <v>604</v>
      </c>
      <c r="F209" s="224" t="s">
        <v>605</v>
      </c>
      <c r="G209" s="225" t="s">
        <v>172</v>
      </c>
      <c r="H209" s="226">
        <v>1</v>
      </c>
      <c r="I209" s="227"/>
      <c r="J209" s="228">
        <f>ROUND(I209*H209,2)</f>
        <v>0</v>
      </c>
      <c r="K209" s="229"/>
      <c r="L209" s="40"/>
      <c r="M209" s="230" t="s">
        <v>1</v>
      </c>
      <c r="N209" s="231" t="s">
        <v>41</v>
      </c>
      <c r="O209" s="87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34" t="s">
        <v>140</v>
      </c>
      <c r="AT209" s="234" t="s">
        <v>136</v>
      </c>
      <c r="AU209" s="234" t="s">
        <v>84</v>
      </c>
      <c r="AY209" s="13" t="s">
        <v>135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3" t="s">
        <v>84</v>
      </c>
      <c r="BK209" s="235">
        <f>ROUND(I209*H209,2)</f>
        <v>0</v>
      </c>
      <c r="BL209" s="13" t="s">
        <v>140</v>
      </c>
      <c r="BM209" s="234" t="s">
        <v>606</v>
      </c>
    </row>
    <row r="210" s="2" customFormat="1" ht="19.8" customHeight="1">
      <c r="A210" s="34"/>
      <c r="B210" s="35"/>
      <c r="C210" s="222" t="s">
        <v>369</v>
      </c>
      <c r="D210" s="222" t="s">
        <v>136</v>
      </c>
      <c r="E210" s="223" t="s">
        <v>607</v>
      </c>
      <c r="F210" s="224" t="s">
        <v>608</v>
      </c>
      <c r="G210" s="225" t="s">
        <v>161</v>
      </c>
      <c r="H210" s="226">
        <v>1</v>
      </c>
      <c r="I210" s="227"/>
      <c r="J210" s="228">
        <f>ROUND(I210*H210,2)</f>
        <v>0</v>
      </c>
      <c r="K210" s="229"/>
      <c r="L210" s="40"/>
      <c r="M210" s="230" t="s">
        <v>1</v>
      </c>
      <c r="N210" s="231" t="s">
        <v>41</v>
      </c>
      <c r="O210" s="87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34" t="s">
        <v>140</v>
      </c>
      <c r="AT210" s="234" t="s">
        <v>136</v>
      </c>
      <c r="AU210" s="234" t="s">
        <v>84</v>
      </c>
      <c r="AY210" s="13" t="s">
        <v>135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3" t="s">
        <v>84</v>
      </c>
      <c r="BK210" s="235">
        <f>ROUND(I210*H210,2)</f>
        <v>0</v>
      </c>
      <c r="BL210" s="13" t="s">
        <v>140</v>
      </c>
      <c r="BM210" s="234" t="s">
        <v>609</v>
      </c>
    </row>
    <row r="211" s="2" customFormat="1">
      <c r="A211" s="34"/>
      <c r="B211" s="35"/>
      <c r="C211" s="36"/>
      <c r="D211" s="236" t="s">
        <v>142</v>
      </c>
      <c r="E211" s="36"/>
      <c r="F211" s="237" t="s">
        <v>610</v>
      </c>
      <c r="G211" s="36"/>
      <c r="H211" s="36"/>
      <c r="I211" s="191"/>
      <c r="J211" s="36"/>
      <c r="K211" s="36"/>
      <c r="L211" s="40"/>
      <c r="M211" s="238"/>
      <c r="N211" s="239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142</v>
      </c>
      <c r="AU211" s="13" t="s">
        <v>84</v>
      </c>
    </row>
    <row r="212" s="2" customFormat="1" ht="22.2" customHeight="1">
      <c r="A212" s="34"/>
      <c r="B212" s="35"/>
      <c r="C212" s="222" t="s">
        <v>374</v>
      </c>
      <c r="D212" s="222" t="s">
        <v>136</v>
      </c>
      <c r="E212" s="223" t="s">
        <v>362</v>
      </c>
      <c r="F212" s="224" t="s">
        <v>363</v>
      </c>
      <c r="G212" s="225" t="s">
        <v>364</v>
      </c>
      <c r="H212" s="226">
        <v>0.22600000000000001</v>
      </c>
      <c r="I212" s="227"/>
      <c r="J212" s="228">
        <f>ROUND(I212*H212,2)</f>
        <v>0</v>
      </c>
      <c r="K212" s="229"/>
      <c r="L212" s="40"/>
      <c r="M212" s="230" t="s">
        <v>1</v>
      </c>
      <c r="N212" s="231" t="s">
        <v>41</v>
      </c>
      <c r="O212" s="87"/>
      <c r="P212" s="232">
        <f>O212*H212</f>
        <v>0</v>
      </c>
      <c r="Q212" s="232">
        <v>0</v>
      </c>
      <c r="R212" s="232">
        <f>Q212*H212</f>
        <v>0</v>
      </c>
      <c r="S212" s="232">
        <v>0</v>
      </c>
      <c r="T212" s="23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34" t="s">
        <v>140</v>
      </c>
      <c r="AT212" s="234" t="s">
        <v>136</v>
      </c>
      <c r="AU212" s="234" t="s">
        <v>84</v>
      </c>
      <c r="AY212" s="13" t="s">
        <v>135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3" t="s">
        <v>84</v>
      </c>
      <c r="BK212" s="235">
        <f>ROUND(I212*H212,2)</f>
        <v>0</v>
      </c>
      <c r="BL212" s="13" t="s">
        <v>140</v>
      </c>
      <c r="BM212" s="234" t="s">
        <v>611</v>
      </c>
    </row>
    <row r="213" s="2" customFormat="1">
      <c r="A213" s="34"/>
      <c r="B213" s="35"/>
      <c r="C213" s="36"/>
      <c r="D213" s="236" t="s">
        <v>142</v>
      </c>
      <c r="E213" s="36"/>
      <c r="F213" s="237" t="s">
        <v>366</v>
      </c>
      <c r="G213" s="36"/>
      <c r="H213" s="36"/>
      <c r="I213" s="191"/>
      <c r="J213" s="36"/>
      <c r="K213" s="36"/>
      <c r="L213" s="40"/>
      <c r="M213" s="238"/>
      <c r="N213" s="239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142</v>
      </c>
      <c r="AU213" s="13" t="s">
        <v>84</v>
      </c>
    </row>
    <row r="214" s="11" customFormat="1" ht="25.92" customHeight="1">
      <c r="A214" s="11"/>
      <c r="B214" s="208"/>
      <c r="C214" s="209"/>
      <c r="D214" s="210" t="s">
        <v>75</v>
      </c>
      <c r="E214" s="211" t="s">
        <v>612</v>
      </c>
      <c r="F214" s="211" t="s">
        <v>613</v>
      </c>
      <c r="G214" s="209"/>
      <c r="H214" s="209"/>
      <c r="I214" s="212"/>
      <c r="J214" s="213">
        <f>BK214</f>
        <v>0</v>
      </c>
      <c r="K214" s="209"/>
      <c r="L214" s="214"/>
      <c r="M214" s="215"/>
      <c r="N214" s="216"/>
      <c r="O214" s="216"/>
      <c r="P214" s="217">
        <f>SUM(P215:P218)</f>
        <v>0</v>
      </c>
      <c r="Q214" s="216"/>
      <c r="R214" s="217">
        <f>SUM(R215:R218)</f>
        <v>0.0020999999999999999</v>
      </c>
      <c r="S214" s="216"/>
      <c r="T214" s="218">
        <f>SUM(T215:T218)</f>
        <v>0.074200000000000002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19" t="s">
        <v>86</v>
      </c>
      <c r="AT214" s="220" t="s">
        <v>75</v>
      </c>
      <c r="AU214" s="220" t="s">
        <v>76</v>
      </c>
      <c r="AY214" s="219" t="s">
        <v>135</v>
      </c>
      <c r="BK214" s="221">
        <f>SUM(BK215:BK218)</f>
        <v>0</v>
      </c>
    </row>
    <row r="215" s="2" customFormat="1" ht="14.4" customHeight="1">
      <c r="A215" s="34"/>
      <c r="B215" s="35"/>
      <c r="C215" s="222" t="s">
        <v>309</v>
      </c>
      <c r="D215" s="222" t="s">
        <v>136</v>
      </c>
      <c r="E215" s="223" t="s">
        <v>614</v>
      </c>
      <c r="F215" s="224" t="s">
        <v>615</v>
      </c>
      <c r="G215" s="225" t="s">
        <v>139</v>
      </c>
      <c r="H215" s="226">
        <v>70</v>
      </c>
      <c r="I215" s="227"/>
      <c r="J215" s="228">
        <f>ROUND(I215*H215,2)</f>
        <v>0</v>
      </c>
      <c r="K215" s="229"/>
      <c r="L215" s="40"/>
      <c r="M215" s="230" t="s">
        <v>1</v>
      </c>
      <c r="N215" s="231" t="s">
        <v>41</v>
      </c>
      <c r="O215" s="87"/>
      <c r="P215" s="232">
        <f>O215*H215</f>
        <v>0</v>
      </c>
      <c r="Q215" s="232">
        <v>3.0000000000000001E-05</v>
      </c>
      <c r="R215" s="232">
        <f>Q215*H215</f>
        <v>0.0020999999999999999</v>
      </c>
      <c r="S215" s="232">
        <v>0.00106</v>
      </c>
      <c r="T215" s="233">
        <f>S215*H215</f>
        <v>0.074200000000000002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34" t="s">
        <v>140</v>
      </c>
      <c r="AT215" s="234" t="s">
        <v>136</v>
      </c>
      <c r="AU215" s="234" t="s">
        <v>84</v>
      </c>
      <c r="AY215" s="13" t="s">
        <v>135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3" t="s">
        <v>84</v>
      </c>
      <c r="BK215" s="235">
        <f>ROUND(I215*H215,2)</f>
        <v>0</v>
      </c>
      <c r="BL215" s="13" t="s">
        <v>140</v>
      </c>
      <c r="BM215" s="234" t="s">
        <v>616</v>
      </c>
    </row>
    <row r="216" s="2" customFormat="1">
      <c r="A216" s="34"/>
      <c r="B216" s="35"/>
      <c r="C216" s="36"/>
      <c r="D216" s="236" t="s">
        <v>142</v>
      </c>
      <c r="E216" s="36"/>
      <c r="F216" s="237" t="s">
        <v>617</v>
      </c>
      <c r="G216" s="36"/>
      <c r="H216" s="36"/>
      <c r="I216" s="191"/>
      <c r="J216" s="36"/>
      <c r="K216" s="36"/>
      <c r="L216" s="40"/>
      <c r="M216" s="238"/>
      <c r="N216" s="239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142</v>
      </c>
      <c r="AU216" s="13" t="s">
        <v>84</v>
      </c>
    </row>
    <row r="217" s="2" customFormat="1" ht="22.2" customHeight="1">
      <c r="A217" s="34"/>
      <c r="B217" s="35"/>
      <c r="C217" s="222" t="s">
        <v>314</v>
      </c>
      <c r="D217" s="222" t="s">
        <v>136</v>
      </c>
      <c r="E217" s="223" t="s">
        <v>362</v>
      </c>
      <c r="F217" s="224" t="s">
        <v>363</v>
      </c>
      <c r="G217" s="225" t="s">
        <v>364</v>
      </c>
      <c r="H217" s="226">
        <v>0.073999999999999996</v>
      </c>
      <c r="I217" s="227"/>
      <c r="J217" s="228">
        <f>ROUND(I217*H217,2)</f>
        <v>0</v>
      </c>
      <c r="K217" s="229"/>
      <c r="L217" s="40"/>
      <c r="M217" s="230" t="s">
        <v>1</v>
      </c>
      <c r="N217" s="231" t="s">
        <v>41</v>
      </c>
      <c r="O217" s="87"/>
      <c r="P217" s="232">
        <f>O217*H217</f>
        <v>0</v>
      </c>
      <c r="Q217" s="232">
        <v>0</v>
      </c>
      <c r="R217" s="232">
        <f>Q217*H217</f>
        <v>0</v>
      </c>
      <c r="S217" s="232">
        <v>0</v>
      </c>
      <c r="T217" s="23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34" t="s">
        <v>140</v>
      </c>
      <c r="AT217" s="234" t="s">
        <v>136</v>
      </c>
      <c r="AU217" s="234" t="s">
        <v>84</v>
      </c>
      <c r="AY217" s="13" t="s">
        <v>135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3" t="s">
        <v>84</v>
      </c>
      <c r="BK217" s="235">
        <f>ROUND(I217*H217,2)</f>
        <v>0</v>
      </c>
      <c r="BL217" s="13" t="s">
        <v>140</v>
      </c>
      <c r="BM217" s="234" t="s">
        <v>618</v>
      </c>
    </row>
    <row r="218" s="2" customFormat="1">
      <c r="A218" s="34"/>
      <c r="B218" s="35"/>
      <c r="C218" s="36"/>
      <c r="D218" s="236" t="s">
        <v>142</v>
      </c>
      <c r="E218" s="36"/>
      <c r="F218" s="237" t="s">
        <v>366</v>
      </c>
      <c r="G218" s="36"/>
      <c r="H218" s="36"/>
      <c r="I218" s="191"/>
      <c r="J218" s="36"/>
      <c r="K218" s="36"/>
      <c r="L218" s="40"/>
      <c r="M218" s="238"/>
      <c r="N218" s="239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142</v>
      </c>
      <c r="AU218" s="13" t="s">
        <v>84</v>
      </c>
    </row>
    <row r="219" s="11" customFormat="1" ht="25.92" customHeight="1">
      <c r="A219" s="11"/>
      <c r="B219" s="208"/>
      <c r="C219" s="209"/>
      <c r="D219" s="210" t="s">
        <v>75</v>
      </c>
      <c r="E219" s="211" t="s">
        <v>619</v>
      </c>
      <c r="F219" s="211" t="s">
        <v>620</v>
      </c>
      <c r="G219" s="209"/>
      <c r="H219" s="209"/>
      <c r="I219" s="212"/>
      <c r="J219" s="213">
        <f>BK219</f>
        <v>0</v>
      </c>
      <c r="K219" s="209"/>
      <c r="L219" s="214"/>
      <c r="M219" s="215"/>
      <c r="N219" s="216"/>
      <c r="O219" s="216"/>
      <c r="P219" s="217">
        <f>SUM(P220:P225)</f>
        <v>0</v>
      </c>
      <c r="Q219" s="216"/>
      <c r="R219" s="217">
        <f>SUM(R220:R225)</f>
        <v>0.00147</v>
      </c>
      <c r="S219" s="216"/>
      <c r="T219" s="218">
        <f>SUM(T220:T225)</f>
        <v>0.0086999999999999994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19" t="s">
        <v>86</v>
      </c>
      <c r="AT219" s="220" t="s">
        <v>75</v>
      </c>
      <c r="AU219" s="220" t="s">
        <v>76</v>
      </c>
      <c r="AY219" s="219" t="s">
        <v>135</v>
      </c>
      <c r="BK219" s="221">
        <f>SUM(BK220:BK225)</f>
        <v>0</v>
      </c>
    </row>
    <row r="220" s="2" customFormat="1" ht="22.2" customHeight="1">
      <c r="A220" s="34"/>
      <c r="B220" s="35"/>
      <c r="C220" s="222" t="s">
        <v>319</v>
      </c>
      <c r="D220" s="222" t="s">
        <v>136</v>
      </c>
      <c r="E220" s="223" t="s">
        <v>621</v>
      </c>
      <c r="F220" s="224" t="s">
        <v>622</v>
      </c>
      <c r="G220" s="225" t="s">
        <v>161</v>
      </c>
      <c r="H220" s="226">
        <v>12</v>
      </c>
      <c r="I220" s="227"/>
      <c r="J220" s="228">
        <f>ROUND(I220*H220,2)</f>
        <v>0</v>
      </c>
      <c r="K220" s="229"/>
      <c r="L220" s="40"/>
      <c r="M220" s="230" t="s">
        <v>1</v>
      </c>
      <c r="N220" s="231" t="s">
        <v>41</v>
      </c>
      <c r="O220" s="87"/>
      <c r="P220" s="232">
        <f>O220*H220</f>
        <v>0</v>
      </c>
      <c r="Q220" s="232">
        <v>9.0000000000000006E-05</v>
      </c>
      <c r="R220" s="232">
        <f>Q220*H220</f>
        <v>0.00108</v>
      </c>
      <c r="S220" s="232">
        <v>0.00044999999999999999</v>
      </c>
      <c r="T220" s="233">
        <f>S220*H220</f>
        <v>0.0054000000000000003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34" t="s">
        <v>140</v>
      </c>
      <c r="AT220" s="234" t="s">
        <v>136</v>
      </c>
      <c r="AU220" s="234" t="s">
        <v>84</v>
      </c>
      <c r="AY220" s="13" t="s">
        <v>135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3" t="s">
        <v>84</v>
      </c>
      <c r="BK220" s="235">
        <f>ROUND(I220*H220,2)</f>
        <v>0</v>
      </c>
      <c r="BL220" s="13" t="s">
        <v>140</v>
      </c>
      <c r="BM220" s="234" t="s">
        <v>623</v>
      </c>
    </row>
    <row r="221" s="2" customFormat="1">
      <c r="A221" s="34"/>
      <c r="B221" s="35"/>
      <c r="C221" s="36"/>
      <c r="D221" s="236" t="s">
        <v>142</v>
      </c>
      <c r="E221" s="36"/>
      <c r="F221" s="237" t="s">
        <v>624</v>
      </c>
      <c r="G221" s="36"/>
      <c r="H221" s="36"/>
      <c r="I221" s="191"/>
      <c r="J221" s="36"/>
      <c r="K221" s="36"/>
      <c r="L221" s="40"/>
      <c r="M221" s="238"/>
      <c r="N221" s="239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142</v>
      </c>
      <c r="AU221" s="13" t="s">
        <v>84</v>
      </c>
    </row>
    <row r="222" s="2" customFormat="1" ht="22.2" customHeight="1">
      <c r="A222" s="34"/>
      <c r="B222" s="35"/>
      <c r="C222" s="222" t="s">
        <v>324</v>
      </c>
      <c r="D222" s="222" t="s">
        <v>136</v>
      </c>
      <c r="E222" s="223" t="s">
        <v>625</v>
      </c>
      <c r="F222" s="224" t="s">
        <v>626</v>
      </c>
      <c r="G222" s="225" t="s">
        <v>161</v>
      </c>
      <c r="H222" s="226">
        <v>3</v>
      </c>
      <c r="I222" s="227"/>
      <c r="J222" s="228">
        <f>ROUND(I222*H222,2)</f>
        <v>0</v>
      </c>
      <c r="K222" s="229"/>
      <c r="L222" s="40"/>
      <c r="M222" s="230" t="s">
        <v>1</v>
      </c>
      <c r="N222" s="231" t="s">
        <v>41</v>
      </c>
      <c r="O222" s="87"/>
      <c r="P222" s="232">
        <f>O222*H222</f>
        <v>0</v>
      </c>
      <c r="Q222" s="232">
        <v>0.00012999999999999999</v>
      </c>
      <c r="R222" s="232">
        <f>Q222*H222</f>
        <v>0.00038999999999999994</v>
      </c>
      <c r="S222" s="232">
        <v>0.0011000000000000001</v>
      </c>
      <c r="T222" s="233">
        <f>S222*H222</f>
        <v>0.0033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34" t="s">
        <v>140</v>
      </c>
      <c r="AT222" s="234" t="s">
        <v>136</v>
      </c>
      <c r="AU222" s="234" t="s">
        <v>84</v>
      </c>
      <c r="AY222" s="13" t="s">
        <v>135</v>
      </c>
      <c r="BE222" s="235">
        <f>IF(N222="základní",J222,0)</f>
        <v>0</v>
      </c>
      <c r="BF222" s="235">
        <f>IF(N222="snížená",J222,0)</f>
        <v>0</v>
      </c>
      <c r="BG222" s="235">
        <f>IF(N222="zákl. přenesená",J222,0)</f>
        <v>0</v>
      </c>
      <c r="BH222" s="235">
        <f>IF(N222="sníž. přenesená",J222,0)</f>
        <v>0</v>
      </c>
      <c r="BI222" s="235">
        <f>IF(N222="nulová",J222,0)</f>
        <v>0</v>
      </c>
      <c r="BJ222" s="13" t="s">
        <v>84</v>
      </c>
      <c r="BK222" s="235">
        <f>ROUND(I222*H222,2)</f>
        <v>0</v>
      </c>
      <c r="BL222" s="13" t="s">
        <v>140</v>
      </c>
      <c r="BM222" s="234" t="s">
        <v>627</v>
      </c>
    </row>
    <row r="223" s="2" customFormat="1">
      <c r="A223" s="34"/>
      <c r="B223" s="35"/>
      <c r="C223" s="36"/>
      <c r="D223" s="236" t="s">
        <v>142</v>
      </c>
      <c r="E223" s="36"/>
      <c r="F223" s="237" t="s">
        <v>628</v>
      </c>
      <c r="G223" s="36"/>
      <c r="H223" s="36"/>
      <c r="I223" s="191"/>
      <c r="J223" s="36"/>
      <c r="K223" s="36"/>
      <c r="L223" s="40"/>
      <c r="M223" s="238"/>
      <c r="N223" s="239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142</v>
      </c>
      <c r="AU223" s="13" t="s">
        <v>84</v>
      </c>
    </row>
    <row r="224" s="2" customFormat="1" ht="22.2" customHeight="1">
      <c r="A224" s="34"/>
      <c r="B224" s="35"/>
      <c r="C224" s="222" t="s">
        <v>329</v>
      </c>
      <c r="D224" s="222" t="s">
        <v>136</v>
      </c>
      <c r="E224" s="223" t="s">
        <v>362</v>
      </c>
      <c r="F224" s="224" t="s">
        <v>363</v>
      </c>
      <c r="G224" s="225" t="s">
        <v>364</v>
      </c>
      <c r="H224" s="226">
        <v>0.0089999999999999993</v>
      </c>
      <c r="I224" s="227"/>
      <c r="J224" s="228">
        <f>ROUND(I224*H224,2)</f>
        <v>0</v>
      </c>
      <c r="K224" s="229"/>
      <c r="L224" s="40"/>
      <c r="M224" s="230" t="s">
        <v>1</v>
      </c>
      <c r="N224" s="231" t="s">
        <v>41</v>
      </c>
      <c r="O224" s="87"/>
      <c r="P224" s="232">
        <f>O224*H224</f>
        <v>0</v>
      </c>
      <c r="Q224" s="232">
        <v>0</v>
      </c>
      <c r="R224" s="232">
        <f>Q224*H224</f>
        <v>0</v>
      </c>
      <c r="S224" s="232">
        <v>0</v>
      </c>
      <c r="T224" s="23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34" t="s">
        <v>140</v>
      </c>
      <c r="AT224" s="234" t="s">
        <v>136</v>
      </c>
      <c r="AU224" s="234" t="s">
        <v>84</v>
      </c>
      <c r="AY224" s="13" t="s">
        <v>135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3" t="s">
        <v>84</v>
      </c>
      <c r="BK224" s="235">
        <f>ROUND(I224*H224,2)</f>
        <v>0</v>
      </c>
      <c r="BL224" s="13" t="s">
        <v>140</v>
      </c>
      <c r="BM224" s="234" t="s">
        <v>629</v>
      </c>
    </row>
    <row r="225" s="2" customFormat="1">
      <c r="A225" s="34"/>
      <c r="B225" s="35"/>
      <c r="C225" s="36"/>
      <c r="D225" s="236" t="s">
        <v>142</v>
      </c>
      <c r="E225" s="36"/>
      <c r="F225" s="237" t="s">
        <v>366</v>
      </c>
      <c r="G225" s="36"/>
      <c r="H225" s="36"/>
      <c r="I225" s="191"/>
      <c r="J225" s="36"/>
      <c r="K225" s="36"/>
      <c r="L225" s="40"/>
      <c r="M225" s="238"/>
      <c r="N225" s="239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142</v>
      </c>
      <c r="AU225" s="13" t="s">
        <v>84</v>
      </c>
    </row>
    <row r="226" s="11" customFormat="1" ht="25.92" customHeight="1">
      <c r="A226" s="11"/>
      <c r="B226" s="208"/>
      <c r="C226" s="209"/>
      <c r="D226" s="210" t="s">
        <v>75</v>
      </c>
      <c r="E226" s="211" t="s">
        <v>630</v>
      </c>
      <c r="F226" s="211" t="s">
        <v>631</v>
      </c>
      <c r="G226" s="209"/>
      <c r="H226" s="209"/>
      <c r="I226" s="212"/>
      <c r="J226" s="213">
        <f>BK226</f>
        <v>0</v>
      </c>
      <c r="K226" s="209"/>
      <c r="L226" s="214"/>
      <c r="M226" s="215"/>
      <c r="N226" s="216"/>
      <c r="O226" s="216"/>
      <c r="P226" s="217">
        <f>SUM(P227:P232)</f>
        <v>0</v>
      </c>
      <c r="Q226" s="216"/>
      <c r="R226" s="217">
        <f>SUM(R227:R232)</f>
        <v>0.00060000000000000006</v>
      </c>
      <c r="S226" s="216"/>
      <c r="T226" s="218">
        <f>SUM(T227:T232)</f>
        <v>0.15858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219" t="s">
        <v>86</v>
      </c>
      <c r="AT226" s="220" t="s">
        <v>75</v>
      </c>
      <c r="AU226" s="220" t="s">
        <v>76</v>
      </c>
      <c r="AY226" s="219" t="s">
        <v>135</v>
      </c>
      <c r="BK226" s="221">
        <f>SUM(BK227:BK232)</f>
        <v>0</v>
      </c>
    </row>
    <row r="227" s="2" customFormat="1" ht="22.2" customHeight="1">
      <c r="A227" s="34"/>
      <c r="B227" s="35"/>
      <c r="C227" s="222" t="s">
        <v>334</v>
      </c>
      <c r="D227" s="222" t="s">
        <v>136</v>
      </c>
      <c r="E227" s="223" t="s">
        <v>632</v>
      </c>
      <c r="F227" s="224" t="s">
        <v>633</v>
      </c>
      <c r="G227" s="225" t="s">
        <v>161</v>
      </c>
      <c r="H227" s="226">
        <v>6</v>
      </c>
      <c r="I227" s="227"/>
      <c r="J227" s="228">
        <f>ROUND(I227*H227,2)</f>
        <v>0</v>
      </c>
      <c r="K227" s="229"/>
      <c r="L227" s="40"/>
      <c r="M227" s="230" t="s">
        <v>1</v>
      </c>
      <c r="N227" s="231" t="s">
        <v>41</v>
      </c>
      <c r="O227" s="87"/>
      <c r="P227" s="232">
        <f>O227*H227</f>
        <v>0</v>
      </c>
      <c r="Q227" s="232">
        <v>8.0000000000000007E-05</v>
      </c>
      <c r="R227" s="232">
        <f>Q227*H227</f>
        <v>0.00048000000000000007</v>
      </c>
      <c r="S227" s="232">
        <v>0.024930000000000001</v>
      </c>
      <c r="T227" s="233">
        <f>S227*H227</f>
        <v>0.14957999999999999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34" t="s">
        <v>140</v>
      </c>
      <c r="AT227" s="234" t="s">
        <v>136</v>
      </c>
      <c r="AU227" s="234" t="s">
        <v>84</v>
      </c>
      <c r="AY227" s="13" t="s">
        <v>135</v>
      </c>
      <c r="BE227" s="235">
        <f>IF(N227="základní",J227,0)</f>
        <v>0</v>
      </c>
      <c r="BF227" s="235">
        <f>IF(N227="snížená",J227,0)</f>
        <v>0</v>
      </c>
      <c r="BG227" s="235">
        <f>IF(N227="zákl. přenesená",J227,0)</f>
        <v>0</v>
      </c>
      <c r="BH227" s="235">
        <f>IF(N227="sníž. přenesená",J227,0)</f>
        <v>0</v>
      </c>
      <c r="BI227" s="235">
        <f>IF(N227="nulová",J227,0)</f>
        <v>0</v>
      </c>
      <c r="BJ227" s="13" t="s">
        <v>84</v>
      </c>
      <c r="BK227" s="235">
        <f>ROUND(I227*H227,2)</f>
        <v>0</v>
      </c>
      <c r="BL227" s="13" t="s">
        <v>140</v>
      </c>
      <c r="BM227" s="234" t="s">
        <v>634</v>
      </c>
    </row>
    <row r="228" s="2" customFormat="1">
      <c r="A228" s="34"/>
      <c r="B228" s="35"/>
      <c r="C228" s="36"/>
      <c r="D228" s="236" t="s">
        <v>142</v>
      </c>
      <c r="E228" s="36"/>
      <c r="F228" s="237" t="s">
        <v>635</v>
      </c>
      <c r="G228" s="36"/>
      <c r="H228" s="36"/>
      <c r="I228" s="191"/>
      <c r="J228" s="36"/>
      <c r="K228" s="36"/>
      <c r="L228" s="40"/>
      <c r="M228" s="238"/>
      <c r="N228" s="239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142</v>
      </c>
      <c r="AU228" s="13" t="s">
        <v>84</v>
      </c>
    </row>
    <row r="229" s="2" customFormat="1" ht="22.2" customHeight="1">
      <c r="A229" s="34"/>
      <c r="B229" s="35"/>
      <c r="C229" s="222" t="s">
        <v>339</v>
      </c>
      <c r="D229" s="222" t="s">
        <v>136</v>
      </c>
      <c r="E229" s="223" t="s">
        <v>636</v>
      </c>
      <c r="F229" s="224" t="s">
        <v>637</v>
      </c>
      <c r="G229" s="225" t="s">
        <v>161</v>
      </c>
      <c r="H229" s="226">
        <v>12</v>
      </c>
      <c r="I229" s="227"/>
      <c r="J229" s="228">
        <f>ROUND(I229*H229,2)</f>
        <v>0</v>
      </c>
      <c r="K229" s="229"/>
      <c r="L229" s="40"/>
      <c r="M229" s="230" t="s">
        <v>1</v>
      </c>
      <c r="N229" s="231" t="s">
        <v>41</v>
      </c>
      <c r="O229" s="87"/>
      <c r="P229" s="232">
        <f>O229*H229</f>
        <v>0</v>
      </c>
      <c r="Q229" s="232">
        <v>1.0000000000000001E-05</v>
      </c>
      <c r="R229" s="232">
        <f>Q229*H229</f>
        <v>0.00012000000000000002</v>
      </c>
      <c r="S229" s="232">
        <v>0.00075000000000000002</v>
      </c>
      <c r="T229" s="233">
        <f>S229*H229</f>
        <v>0.0090000000000000011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34" t="s">
        <v>140</v>
      </c>
      <c r="AT229" s="234" t="s">
        <v>136</v>
      </c>
      <c r="AU229" s="234" t="s">
        <v>84</v>
      </c>
      <c r="AY229" s="13" t="s">
        <v>135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3" t="s">
        <v>84</v>
      </c>
      <c r="BK229" s="235">
        <f>ROUND(I229*H229,2)</f>
        <v>0</v>
      </c>
      <c r="BL229" s="13" t="s">
        <v>140</v>
      </c>
      <c r="BM229" s="234" t="s">
        <v>638</v>
      </c>
    </row>
    <row r="230" s="2" customFormat="1">
      <c r="A230" s="34"/>
      <c r="B230" s="35"/>
      <c r="C230" s="36"/>
      <c r="D230" s="236" t="s">
        <v>142</v>
      </c>
      <c r="E230" s="36"/>
      <c r="F230" s="237" t="s">
        <v>639</v>
      </c>
      <c r="G230" s="36"/>
      <c r="H230" s="36"/>
      <c r="I230" s="191"/>
      <c r="J230" s="36"/>
      <c r="K230" s="36"/>
      <c r="L230" s="40"/>
      <c r="M230" s="238"/>
      <c r="N230" s="239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142</v>
      </c>
      <c r="AU230" s="13" t="s">
        <v>84</v>
      </c>
    </row>
    <row r="231" s="2" customFormat="1" ht="22.2" customHeight="1">
      <c r="A231" s="34"/>
      <c r="B231" s="35"/>
      <c r="C231" s="222" t="s">
        <v>346</v>
      </c>
      <c r="D231" s="222" t="s">
        <v>136</v>
      </c>
      <c r="E231" s="223" t="s">
        <v>362</v>
      </c>
      <c r="F231" s="224" t="s">
        <v>363</v>
      </c>
      <c r="G231" s="225" t="s">
        <v>364</v>
      </c>
      <c r="H231" s="226">
        <v>0.159</v>
      </c>
      <c r="I231" s="227"/>
      <c r="J231" s="228">
        <f>ROUND(I231*H231,2)</f>
        <v>0</v>
      </c>
      <c r="K231" s="229"/>
      <c r="L231" s="40"/>
      <c r="M231" s="230" t="s">
        <v>1</v>
      </c>
      <c r="N231" s="231" t="s">
        <v>41</v>
      </c>
      <c r="O231" s="87"/>
      <c r="P231" s="232">
        <f>O231*H231</f>
        <v>0</v>
      </c>
      <c r="Q231" s="232">
        <v>0</v>
      </c>
      <c r="R231" s="232">
        <f>Q231*H231</f>
        <v>0</v>
      </c>
      <c r="S231" s="232">
        <v>0</v>
      </c>
      <c r="T231" s="23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34" t="s">
        <v>140</v>
      </c>
      <c r="AT231" s="234" t="s">
        <v>136</v>
      </c>
      <c r="AU231" s="234" t="s">
        <v>84</v>
      </c>
      <c r="AY231" s="13" t="s">
        <v>135</v>
      </c>
      <c r="BE231" s="235">
        <f>IF(N231="základní",J231,0)</f>
        <v>0</v>
      </c>
      <c r="BF231" s="235">
        <f>IF(N231="snížená",J231,0)</f>
        <v>0</v>
      </c>
      <c r="BG231" s="235">
        <f>IF(N231="zákl. přenesená",J231,0)</f>
        <v>0</v>
      </c>
      <c r="BH231" s="235">
        <f>IF(N231="sníž. přenesená",J231,0)</f>
        <v>0</v>
      </c>
      <c r="BI231" s="235">
        <f>IF(N231="nulová",J231,0)</f>
        <v>0</v>
      </c>
      <c r="BJ231" s="13" t="s">
        <v>84</v>
      </c>
      <c r="BK231" s="235">
        <f>ROUND(I231*H231,2)</f>
        <v>0</v>
      </c>
      <c r="BL231" s="13" t="s">
        <v>140</v>
      </c>
      <c r="BM231" s="234" t="s">
        <v>640</v>
      </c>
    </row>
    <row r="232" s="2" customFormat="1">
      <c r="A232" s="34"/>
      <c r="B232" s="35"/>
      <c r="C232" s="36"/>
      <c r="D232" s="236" t="s">
        <v>142</v>
      </c>
      <c r="E232" s="36"/>
      <c r="F232" s="237" t="s">
        <v>366</v>
      </c>
      <c r="G232" s="36"/>
      <c r="H232" s="36"/>
      <c r="I232" s="191"/>
      <c r="J232" s="36"/>
      <c r="K232" s="36"/>
      <c r="L232" s="40"/>
      <c r="M232" s="238"/>
      <c r="N232" s="239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142</v>
      </c>
      <c r="AU232" s="13" t="s">
        <v>84</v>
      </c>
    </row>
    <row r="233" s="11" customFormat="1" ht="25.92" customHeight="1">
      <c r="A233" s="11"/>
      <c r="B233" s="208"/>
      <c r="C233" s="209"/>
      <c r="D233" s="210" t="s">
        <v>75</v>
      </c>
      <c r="E233" s="211" t="s">
        <v>445</v>
      </c>
      <c r="F233" s="211" t="s">
        <v>446</v>
      </c>
      <c r="G233" s="209"/>
      <c r="H233" s="209"/>
      <c r="I233" s="212"/>
      <c r="J233" s="213">
        <f>BK233</f>
        <v>0</v>
      </c>
      <c r="K233" s="209"/>
      <c r="L233" s="214"/>
      <c r="M233" s="215"/>
      <c r="N233" s="216"/>
      <c r="O233" s="216"/>
      <c r="P233" s="217">
        <f>SUM(P234:P235)</f>
        <v>0</v>
      </c>
      <c r="Q233" s="216"/>
      <c r="R233" s="217">
        <f>SUM(R234:R235)</f>
        <v>0</v>
      </c>
      <c r="S233" s="216"/>
      <c r="T233" s="218">
        <f>SUM(T234:T235)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19" t="s">
        <v>153</v>
      </c>
      <c r="AT233" s="220" t="s">
        <v>75</v>
      </c>
      <c r="AU233" s="220" t="s">
        <v>76</v>
      </c>
      <c r="AY233" s="219" t="s">
        <v>135</v>
      </c>
      <c r="BK233" s="221">
        <f>SUM(BK234:BK235)</f>
        <v>0</v>
      </c>
    </row>
    <row r="234" s="2" customFormat="1" ht="14.4" customHeight="1">
      <c r="A234" s="34"/>
      <c r="B234" s="35"/>
      <c r="C234" s="222" t="s">
        <v>351</v>
      </c>
      <c r="D234" s="222" t="s">
        <v>136</v>
      </c>
      <c r="E234" s="223" t="s">
        <v>641</v>
      </c>
      <c r="F234" s="224" t="s">
        <v>642</v>
      </c>
      <c r="G234" s="225" t="s">
        <v>172</v>
      </c>
      <c r="H234" s="226">
        <v>1</v>
      </c>
      <c r="I234" s="227"/>
      <c r="J234" s="228">
        <f>ROUND(I234*H234,2)</f>
        <v>0</v>
      </c>
      <c r="K234" s="229"/>
      <c r="L234" s="40"/>
      <c r="M234" s="230" t="s">
        <v>1</v>
      </c>
      <c r="N234" s="231" t="s">
        <v>41</v>
      </c>
      <c r="O234" s="87"/>
      <c r="P234" s="232">
        <f>O234*H234</f>
        <v>0</v>
      </c>
      <c r="Q234" s="232">
        <v>0</v>
      </c>
      <c r="R234" s="232">
        <f>Q234*H234</f>
        <v>0</v>
      </c>
      <c r="S234" s="232">
        <v>0</v>
      </c>
      <c r="T234" s="23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34" t="s">
        <v>449</v>
      </c>
      <c r="AT234" s="234" t="s">
        <v>136</v>
      </c>
      <c r="AU234" s="234" t="s">
        <v>84</v>
      </c>
      <c r="AY234" s="13" t="s">
        <v>135</v>
      </c>
      <c r="BE234" s="235">
        <f>IF(N234="základní",J234,0)</f>
        <v>0</v>
      </c>
      <c r="BF234" s="235">
        <f>IF(N234="snížená",J234,0)</f>
        <v>0</v>
      </c>
      <c r="BG234" s="235">
        <f>IF(N234="zákl. přenesená",J234,0)</f>
        <v>0</v>
      </c>
      <c r="BH234" s="235">
        <f>IF(N234="sníž. přenesená",J234,0)</f>
        <v>0</v>
      </c>
      <c r="BI234" s="235">
        <f>IF(N234="nulová",J234,0)</f>
        <v>0</v>
      </c>
      <c r="BJ234" s="13" t="s">
        <v>84</v>
      </c>
      <c r="BK234" s="235">
        <f>ROUND(I234*H234,2)</f>
        <v>0</v>
      </c>
      <c r="BL234" s="13" t="s">
        <v>449</v>
      </c>
      <c r="BM234" s="234" t="s">
        <v>643</v>
      </c>
    </row>
    <row r="235" s="2" customFormat="1">
      <c r="A235" s="34"/>
      <c r="B235" s="35"/>
      <c r="C235" s="36"/>
      <c r="D235" s="236" t="s">
        <v>142</v>
      </c>
      <c r="E235" s="36"/>
      <c r="F235" s="237" t="s">
        <v>642</v>
      </c>
      <c r="G235" s="36"/>
      <c r="H235" s="36"/>
      <c r="I235" s="191"/>
      <c r="J235" s="36"/>
      <c r="K235" s="36"/>
      <c r="L235" s="40"/>
      <c r="M235" s="241"/>
      <c r="N235" s="242"/>
      <c r="O235" s="243"/>
      <c r="P235" s="243"/>
      <c r="Q235" s="243"/>
      <c r="R235" s="243"/>
      <c r="S235" s="243"/>
      <c r="T235" s="24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142</v>
      </c>
      <c r="AU235" s="13" t="s">
        <v>84</v>
      </c>
    </row>
    <row r="236" s="2" customFormat="1" ht="6.96" customHeight="1">
      <c r="A236" s="34"/>
      <c r="B236" s="62"/>
      <c r="C236" s="63"/>
      <c r="D236" s="63"/>
      <c r="E236" s="63"/>
      <c r="F236" s="63"/>
      <c r="G236" s="63"/>
      <c r="H236" s="63"/>
      <c r="I236" s="63"/>
      <c r="J236" s="63"/>
      <c r="K236" s="63"/>
      <c r="L236" s="40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sheetProtection sheet="1" autoFilter="0" formatColumns="0" formatRows="0" objects="1" scenarios="1" spinCount="100000" saltValue="SGCmk5P/cgWWxq/eOq496Lj4jXPn0e7EcPkWXVBQe8dhXxj+GseENV0rcQw9h+1TVXjtF6ahMxEjiURujpxcNA==" hashValue="s2EPP8fV3xhO5a2JbCG3xb73cz+/VwWjUh++twgpIl6wpZQ2YzKa+ktUGw+vuXG0zovcvYfHpQ1mHoPmsJJf9w==" algorithmName="SHA-512" password="CC35"/>
  <autoFilter ref="C134:K235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Uživatel-PC\Uživatel</dc:creator>
  <cp:lastModifiedBy>Uživatel-PC\Uživatel</cp:lastModifiedBy>
  <dcterms:created xsi:type="dcterms:W3CDTF">2023-06-13T16:23:43Z</dcterms:created>
  <dcterms:modified xsi:type="dcterms:W3CDTF">2023-06-13T16:23:52Z</dcterms:modified>
</cp:coreProperties>
</file>